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PRESUPUESTO" sheetId="1" r:id="rId1"/>
  </sheets>
  <definedNames>
    <definedName name="_esp12">#REF!</definedName>
    <definedName name="_esp13">#REF!</definedName>
    <definedName name="_esp14">#REF!</definedName>
    <definedName name="_esp15">#REF!</definedName>
    <definedName name="_ESP23">#REF!</definedName>
    <definedName name="_ESP24">#REF!</definedName>
    <definedName name="_ESP25">#REF!</definedName>
    <definedName name="_pc2">#REF!</definedName>
    <definedName name="_pc3">#REF!</definedName>
    <definedName name="_pc4">#REF!</definedName>
    <definedName name="_pc5">#REF!</definedName>
    <definedName name="_pc6">#REF!</definedName>
    <definedName name="_pc7">#REF!</definedName>
    <definedName name="ACARREO">#REF!</definedName>
    <definedName name="aportacionescuencas">#REF!</definedName>
    <definedName name="_xlnm.Print_Area" localSheetId="0">PRESUPUESTO!$A$1:$H$92</definedName>
    <definedName name="CA__5">#REF!</definedName>
    <definedName name="CA_1">#REF!</definedName>
    <definedName name="CA_1_5">#REF!</definedName>
    <definedName name="CA_2">#REF!</definedName>
    <definedName name="CAIDESC0_5" localSheetId="0">#REF!</definedName>
    <definedName name="CAIDESC0_5">#REF!</definedName>
    <definedName name="CAIDESC1" localSheetId="0">#REF!</definedName>
    <definedName name="CAIDESC1">#REF!</definedName>
    <definedName name="CAIDESC1_5" localSheetId="0">#REF!</definedName>
    <definedName name="CAIDESC1_5">#REF!</definedName>
    <definedName name="CAIDESC2" localSheetId="0">#REF!</definedName>
    <definedName name="CAIDESC2">#REF!</definedName>
    <definedName name="CAIDESC2_5" localSheetId="0">#REF!</definedName>
    <definedName name="CAIDESC2_5">#REF!</definedName>
    <definedName name="CAIDP1" localSheetId="0">#REF!</definedName>
    <definedName name="CAIDP1">#REF!</definedName>
    <definedName name="CAIDP1_5" localSheetId="0">#REF!</definedName>
    <definedName name="CAIDP1_5">#REF!</definedName>
    <definedName name="CAIDPA_50" localSheetId="0">#REF!</definedName>
    <definedName name="CAIDPA_50">#REF!</definedName>
    <definedName name="CE__5">#REF!</definedName>
    <definedName name="CE_1">#REF!</definedName>
    <definedName name="CE_1_5">#REF!</definedName>
    <definedName name="CE_2">#REF!</definedName>
    <definedName name="CE_2_5">#REF!</definedName>
    <definedName name="Coeficiente_de_escurrimiento" localSheetId="0">#REF!</definedName>
    <definedName name="Coeficiente_de_escurrimiento">#REF!</definedName>
    <definedName name="Colchón_mínimo">#REF!</definedName>
    <definedName name="CP__5">#REF!</definedName>
    <definedName name="CP_1">#REF!</definedName>
    <definedName name="CP_1_5">#REF!</definedName>
    <definedName name="Diámetro_mínimo">#REF!</definedName>
    <definedName name="ECBANQUETA">#REF!</definedName>
    <definedName name="ECLONGBANQUETA">#REF!</definedName>
    <definedName name="ECPISO">#REF!</definedName>
    <definedName name="ECPISOBANQUETA">#REF!</definedName>
    <definedName name="ECTRANS">#REF!</definedName>
    <definedName name="encamado">#REF!</definedName>
    <definedName name="esp11_75">#REF!</definedName>
    <definedName name="esp12_25">#REF!</definedName>
    <definedName name="esp12_5">#REF!</definedName>
    <definedName name="esp12_75">#REF!</definedName>
    <definedName name="esp13_25">#REF!</definedName>
    <definedName name="esp13_5">#REF!</definedName>
    <definedName name="esp13_75">#REF!</definedName>
    <definedName name="esp14_25">#REF!</definedName>
    <definedName name="esp14_5">#REF!</definedName>
    <definedName name="esp14_75">#REF!</definedName>
    <definedName name="ESP22_25">#REF!</definedName>
    <definedName name="ESP22_5">#REF!</definedName>
    <definedName name="ESP22_75">#REF!</definedName>
    <definedName name="ESP23_25">#REF!</definedName>
    <definedName name="ESP23_5">#REF!</definedName>
    <definedName name="ESP23_75">#REF!</definedName>
    <definedName name="ESP24_25">#REF!</definedName>
    <definedName name="ESP24_5">#REF!</definedName>
    <definedName name="ESP24_75">#REF!</definedName>
    <definedName name="especificaciones">#REF!</definedName>
    <definedName name="excav_equipo_agua6">#REF!</definedName>
    <definedName name="excav_equipo_comun_6">#REF!</definedName>
    <definedName name="excav_equipo_comunagua6">#REF!</definedName>
    <definedName name="excav_roca_agua6">#REF!</definedName>
    <definedName name="EXCAV2">#REF!</definedName>
    <definedName name="EXCAV4">#REF!</definedName>
    <definedName name="excavagua2">#REF!</definedName>
    <definedName name="excavagua4">#REF!</definedName>
    <definedName name="excavmat3seco">#REF!</definedName>
    <definedName name="excavmatcomunagua2">#REF!</definedName>
    <definedName name="hidraulicos">#REF!</definedName>
    <definedName name="Intensidad_de_lluvia" localSheetId="0">#REF!</definedName>
    <definedName name="Intensidad_de_lluvia">#REF!</definedName>
    <definedName name="Limpieza">#REF!</definedName>
    <definedName name="LIMPIEZA_EC">#REF!</definedName>
    <definedName name="LIMPIEZA_POZ">#REF!</definedName>
    <definedName name="Matriz_caudales_estimados">#REF!</definedName>
    <definedName name="matriz_diametros_pozo">#REF!</definedName>
    <definedName name="Matriz_tipos_estructura">#REF!</definedName>
    <definedName name="n">#REF!</definedName>
    <definedName name="pc1_00">#REF!</definedName>
    <definedName name="pc1_25">#REF!</definedName>
    <definedName name="pc1_50">#REF!</definedName>
    <definedName name="pc1_70">#REF!</definedName>
    <definedName name="pc1_75">#REF!</definedName>
    <definedName name="pc2_25">#REF!</definedName>
    <definedName name="pc2_5">#REF!</definedName>
    <definedName name="pc2_75">#REF!</definedName>
    <definedName name="pc3_25">#REF!</definedName>
    <definedName name="pc3_5">#REF!</definedName>
    <definedName name="pc3_75">#REF!</definedName>
    <definedName name="pc4_25">#REF!</definedName>
    <definedName name="pc4_5">#REF!</definedName>
    <definedName name="pc4_75">#REF!</definedName>
    <definedName name="pc5_25">#REF!</definedName>
    <definedName name="pc5_50">#REF!</definedName>
    <definedName name="pc5_75">#REF!</definedName>
    <definedName name="pc6_25">#REF!</definedName>
    <definedName name="pc6_50">#REF!</definedName>
    <definedName name="pc6_75">#REF!</definedName>
    <definedName name="pc7_25">#REF!</definedName>
    <definedName name="Periodo_de_retorno" localSheetId="0">#REF!</definedName>
    <definedName name="Periodo_de_retorno">#REF!</definedName>
    <definedName name="rell_compac_mat_excav">#REF!</definedName>
    <definedName name="rell_mat_banco">#REF!</definedName>
    <definedName name="s_minima_sumideros">#REF!</definedName>
    <definedName name="Tabla_z">#REF!</definedName>
    <definedName name="tabladellenado">#REF!</definedName>
    <definedName name="tablallenado">#REF!</definedName>
    <definedName name="Tiempo_de_concentración" localSheetId="0">#REF!</definedName>
    <definedName name="Tiempo_de_concentración">#REF!</definedName>
    <definedName name="Tiempo_de_concentración_calculado" localSheetId="0">#REF!</definedName>
    <definedName name="Tiempo_de_concentración_calculado">#REF!</definedName>
    <definedName name="Tipos_de_pozo">#REF!</definedName>
    <definedName name="Tirante_mínimo">#REF!</definedName>
    <definedName name="_xlnm.Print_Titles" localSheetId="0">PRESUPUESTO!$1:$11</definedName>
    <definedName name="tuberia_10pulg">#REF!</definedName>
    <definedName name="tuberia_12pulg">#REF!</definedName>
    <definedName name="tuberia_6pulg">#REF!</definedName>
    <definedName name="tuberia_6pulgad82">#REF!</definedName>
    <definedName name="tuberia_8pulg">#REF!</definedName>
    <definedName name="tubo_10pulg">#REF!</definedName>
    <definedName name="tubo_12pulg">#REF!</definedName>
    <definedName name="tubo_15pulg">#REF!</definedName>
    <definedName name="tubo_18pulg">#REF!</definedName>
    <definedName name="tubo_24pulg">#REF!</definedName>
    <definedName name="tubo_30pulg">#REF!</definedName>
    <definedName name="tubo_36pulg">#REF!</definedName>
    <definedName name="tubo_42pulg">#REF!</definedName>
    <definedName name="tubo_48pulg">#REF!</definedName>
    <definedName name="tubo_60pulg">#REF!</definedName>
    <definedName name="tubo_6pulg">#REF!</definedName>
    <definedName name="tubo_8pulg">#REF!</definedName>
    <definedName name="Velocidad_máxima">#REF!</definedName>
    <definedName name="Velocidad_mínima">#REF!</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4" i="1" l="1"/>
  <c r="G89" i="1" l="1"/>
  <c r="G86" i="1"/>
  <c r="G85" i="1"/>
  <c r="D84" i="1"/>
  <c r="D87" i="1" s="1"/>
  <c r="G87" i="1" s="1"/>
  <c r="D83" i="1"/>
  <c r="G83" i="1" s="1"/>
  <c r="G79" i="1"/>
  <c r="G78" i="1"/>
  <c r="G77" i="1"/>
  <c r="G76" i="1"/>
  <c r="G75" i="1"/>
  <c r="G74" i="1"/>
  <c r="G73" i="1"/>
  <c r="G72" i="1"/>
  <c r="G71" i="1"/>
  <c r="G70" i="1"/>
  <c r="G69" i="1"/>
  <c r="G68" i="1"/>
  <c r="G67" i="1"/>
  <c r="G64" i="1"/>
  <c r="G63" i="1"/>
  <c r="G62" i="1"/>
  <c r="G61" i="1"/>
  <c r="D58" i="1"/>
  <c r="D59" i="1" s="1"/>
  <c r="G57" i="1"/>
  <c r="G56" i="1"/>
  <c r="G55" i="1"/>
  <c r="G54" i="1"/>
  <c r="G53" i="1"/>
  <c r="G52" i="1"/>
  <c r="G51" i="1"/>
  <c r="G50" i="1"/>
  <c r="G49" i="1"/>
  <c r="G48" i="1"/>
  <c r="G47" i="1"/>
  <c r="G46" i="1"/>
  <c r="G45" i="1"/>
  <c r="G41" i="1"/>
  <c r="D40" i="1"/>
  <c r="G40" i="1" s="1"/>
  <c r="G37" i="1"/>
  <c r="G36" i="1"/>
  <c r="G35" i="1"/>
  <c r="G34" i="1"/>
  <c r="G33" i="1"/>
  <c r="G32" i="1"/>
  <c r="G31" i="1"/>
  <c r="G30" i="1"/>
  <c r="G29" i="1"/>
  <c r="G28" i="1"/>
  <c r="G27" i="1"/>
  <c r="D20" i="1"/>
  <c r="D18" i="1"/>
  <c r="G18" i="1" s="1"/>
  <c r="D17" i="1"/>
  <c r="G17" i="1" s="1"/>
  <c r="G16" i="1"/>
  <c r="G15" i="1"/>
  <c r="G84" i="1" l="1"/>
  <c r="G59" i="1"/>
  <c r="D60" i="1"/>
  <c r="G60" i="1" s="1"/>
  <c r="D19" i="1"/>
  <c r="G19" i="1" s="1"/>
  <c r="G20" i="1"/>
  <c r="D21" i="1"/>
  <c r="G21" i="1" s="1"/>
  <c r="G58" i="1"/>
  <c r="D88" i="1"/>
  <c r="D26" i="1" l="1"/>
  <c r="G26" i="1" s="1"/>
  <c r="D22" i="1"/>
  <c r="G22" i="1" s="1"/>
  <c r="D23" i="1"/>
  <c r="G23" i="1" s="1"/>
  <c r="D25" i="1"/>
  <c r="G25" i="1" s="1"/>
  <c r="D24" i="1"/>
  <c r="G88" i="1"/>
  <c r="D38" i="1" l="1"/>
  <c r="G38" i="1" s="1"/>
  <c r="G24" i="1"/>
  <c r="D39" i="1" l="1"/>
  <c r="G39" i="1" s="1"/>
  <c r="G90" i="1" s="1"/>
  <c r="G91" i="1" s="1"/>
  <c r="G92" i="1" s="1"/>
</calcChain>
</file>

<file path=xl/sharedStrings.xml><?xml version="1.0" encoding="utf-8"?>
<sst xmlns="http://schemas.openxmlformats.org/spreadsheetml/2006/main" count="158" uniqueCount="101">
  <si>
    <t>CATALOGO DE CONCEPTOS</t>
  </si>
  <si>
    <t>ZINACAMITLAN</t>
  </si>
  <si>
    <t>AÑO</t>
  </si>
  <si>
    <t>MUNICIPIO:</t>
  </si>
  <si>
    <t>NUMERO</t>
  </si>
  <si>
    <t>CONCEPTOS DE OBRA</t>
  </si>
  <si>
    <t>CANT</t>
  </si>
  <si>
    <t>UNID.</t>
  </si>
  <si>
    <t>PARTIDA 1. LÍNEA DE CONDUCCIÓN</t>
  </si>
  <si>
    <t>TRAZO Y NIVELACION DEL TERRENO PARA TENDIDO DE TUBERIAS, INCLUYE;DESMONTE DESHIERBE PARAS US CORRECTA EJECUCION , HERRAMINETAS Y MANO DE OBRA</t>
  </si>
  <si>
    <t>M2</t>
  </si>
  <si>
    <t>RUPTURA Y DEMOLICION DE EMPEDRADO.</t>
  </si>
  <si>
    <t>RUPTURA Y DEMOLICION DE MAMPOSTERIA DE PIEDRA</t>
  </si>
  <si>
    <t>M3</t>
  </si>
  <si>
    <t>CONSTRUCCION DE EMPEDRADO EN SECO.</t>
  </si>
  <si>
    <t>SUMINISTRO DE TUBERIA HIDRAHULICA PVC  TUBO HID. ANG RD/26 DE 3" DE DIAMETRO.</t>
  </si>
  <si>
    <t>M</t>
  </si>
  <si>
    <t>INSTALACIÓN Y PRUEBA DE TUBERÍA  PVC  TUBO HID. ANG RD/26 DE 3" DE DIAMETRO.</t>
  </si>
  <si>
    <t>SUMINISTRO DE TUBERIA  DE FIERRO GALVANIZADO (HIERRO MALEABLE) CEDULA 40 POR INMERSION EN CALIENTE TIPO STANDARD CLASE 150 (10.5 KG/CM2) 3" DE DIAMETRO</t>
  </si>
  <si>
    <t>INSTALACION Y PRUEBA DE TUBERIA DE FIERRO
GALVANIZADO, INCLUYE COLOCACION DE COPLES DE 76 MM. (3") DE DIAMETRO.</t>
  </si>
  <si>
    <t>EXCAVACION CON EQUIPO PARA ZANJAS EN CUALQUIER
MATERIAL EXCEPTO ROCA, EN SECO..</t>
  </si>
  <si>
    <t>EXCAVACIÓN A MANO PARA ZANJAS EN CUALQUIER MATERIAL EXEPTO ROCA, EN SECO HASTA 2.00 MTS DE PROFUNDIDAD.</t>
  </si>
  <si>
    <t>PLANTILLA APISONADA AL 90% PROCTOR CON MATERIALDE BANCO</t>
  </si>
  <si>
    <t>ACOSTILLADO RELLENO CON MATERIAL DE BANCO COMPACTADO AL 90% PROCTOR</t>
  </si>
  <si>
    <t>RELLENO EN ZANJAS COMPACTADO AL 90% PROCTOR, CON MATERIAL PRODUCTO DE EXCAVACION.</t>
  </si>
  <si>
    <t>CAJA PARA OPERACIÓN DE VALVULAS DE MEDIDAS INTERIORES: 1.0 X 0.90 M</t>
  </si>
  <si>
    <t>PZA</t>
  </si>
  <si>
    <t>SUMINISTRO DE VALVULAS ELIMINADORAS DE AIRE
( 150 PSI ) CUERPO DE HIERRO GRIS ASTM-A126 GRADO B
FLOTADOR ACERO INOXIDABLE ASTM A240 Y PINTURA
EPOXICA. CON ORIFICIO DE VENTEO DE 1/8" DE 1" DE DIAMETRO. CON CAPACIDAD DE VENTEO DE 24 PCM A 150 PSI</t>
  </si>
  <si>
    <t>INSTALACION DE SUMINISTRO DE VALVULAS ELIMINADORAS DE AIRE ( 150 PSI ) CUERPO DE HIERRO GRIS ASTM-A126 GRADO B FLOTADOR ACERO INOXIDABLE ASTM A240 Y PINTURA EPOXICA. CON ORIFICIO DE VENTEO DE 1/8" DE 1" DE DIAMETRO. CON CAPACIDAD DE VENTEO DE 24 PCM A 150 PSI</t>
  </si>
  <si>
    <t>pza</t>
  </si>
  <si>
    <t>CONSTRUCCION DE ATRAQUE DE CONCRETO F´C=200 KG/CM2 DE .5 X 1.5X .5M, INCLUYE:CIMBRADO, ARMADO, COLADO. MATERIALES, MANO DE OBRA, Y TODO LO NECESARIO PARA SU CORRECTO FUNCIONAMIENTO</t>
  </si>
  <si>
    <t>SUMINISTRO E INSTALACION DE CONTRAMARCOS SENCILLOS DE 1.40 M. CON CANAL DE 100 MM. (4").</t>
  </si>
  <si>
    <t>SUMINISTRO E INSTALACION DE MARCOS C/ TAPA
DE FIERRO FUNDIDO DE 50 X 50 CM. CON PESO CON PESO DE DE 97 KG.</t>
  </si>
  <si>
    <t>SUMINISTRO Y COLOCACION DE CODO DE 3" X 45° DE PVC HIDRAHULICO RD 26  DE NORMA CON CAMPANA INTEGRADA.</t>
  </si>
  <si>
    <t>SUMINISTRO Y COLOCACION DE CODO DE 3" X 45° DE  TUBERIA DE FIERRO
GALVANIZADO,</t>
  </si>
  <si>
    <t>SUMINISTRO Y COLOCACION DE CODO DE 3" X 90° DE PVC HIDRAHULICO RD 26  DE NORMA CON CAMPANA INTEGRADA.</t>
  </si>
  <si>
    <t>SUMINISTRO Y COLOCACION DE BRIDA  3" DE PVC HIDRAHULICO RD 26  DE NORMA CON CAMPANA INTEGRADA.</t>
  </si>
  <si>
    <t>SUMINISTRO DE EMPAQUES DE PLOMO DE 76 MM. ( 3" ) DE DIAMETRO.</t>
  </si>
  <si>
    <t>ACARREO 1er.  KM.  DE  MATERIALES  PETREOS, ARENA, GRAVA, MAT. PRODUCTO DE EXCAVACION EN CAMION VOLTEO, DESCARGA A VOLTEO EN CAMINO PLANO TERRACERIAS, LOMERIO SUAVE REVESTIDO, LOMERIO PRONUNCIADO PAVIMENTADO.</t>
  </si>
  <si>
    <t>ACARREO KM. SUBSECUENTES AL 1o., DE  MATERIALES  PETREOS, ARENA, GRAVA, MAT. PRODUCTO DE EXCAVACION EN CAMION VOLTEO, DESCARGA A VOLTEO EN CAMINO PLANO TERRACERIAS, LOMERIO SUAVE REVESTIDO, LOMERIO PRONUNCIADO PAVIMENTADO.</t>
  </si>
  <si>
    <t>M3/KM</t>
  </si>
  <si>
    <t>LIMPIEZA FINAL DE LA OBRA A MANO Y CON EQUIPO MECANICO ENPRESENCIA DE AGUAS NEGRAS, A PALA, CARRETILLA,  Y ESCOBA, INCLUYE ACAREOS INTERNOS. P.U.O.T.</t>
  </si>
  <si>
    <t>SUMINISTRO DE SEÑALAMIENTOS VIALES PARA MANTENER LAS CONDICIONES DE SEGURIDAD EN LOS ACCESOS, CRUCES E INTERSECCIONES CON CALLES, COMERCIOS, ESTACIONAMIENTOS, ETC. DE ACUEDO A LAS ESPECIFICACIONES DEL ORGANISMO OPERADOR DURANTE EL PROCESO CONSTRUCTIVO, LETREROS DE LAMINA CALIBRE 16  DE 0.60 X1.50 M. CON MARCO DE ANGULO1 1/2" X 1/4" , 2 PATAS DE PTR 22 X2" CAL. 14 DE 1.10 M CON PATINES DE 0.50 M. PINTADOS EN BLANCO Y ROTULOS EN COLOR NEGRO. CON LOS CUALES SE ENTREGARAN A LA CAPAI  AL TERMINO DE LA OBRA(SEIS PIEZAS, VER CROQUIS ANEXO)</t>
  </si>
  <si>
    <t xml:space="preserve">LOTE </t>
  </si>
  <si>
    <t>PARTIDA 2.-REHABILITACION DE POZO PROFUNDO</t>
  </si>
  <si>
    <t>MOVIMIENTO DEL EQUIPO DE PERFORACION HASTA
UNA DISTANCIA DE 15 KM EQUIPO CON CAPACIDAD HASTA 450 METROS DE PROFUNDIDAD.</t>
  </si>
  <si>
    <t>LOTE</t>
  </si>
  <si>
    <t>INSTALACION Y DESMANTELAMIENTO DEL EQUIPO
DE PERFORACION EQUIPO CON CAPACIDAD HASTA 450 METROS DE PROFUNDIDAD.</t>
  </si>
  <si>
    <t>EXTRACCION Y RETIRO DE EQUIPO DE BOMBEO EXISTENTE.</t>
  </si>
  <si>
    <t>PRIMER DESAZOLVE</t>
  </si>
  <si>
    <t>APLICACIÓN DE DESINCRUSTANTE</t>
  </si>
  <si>
    <t>LT</t>
  </si>
  <si>
    <t>CEPILLADO DE POZO</t>
  </si>
  <si>
    <t>TRATAMIENTO DE POZO CON DISPERSOR DE ARCILLAS.</t>
  </si>
  <si>
    <t>KG</t>
  </si>
  <si>
    <t>HR</t>
  </si>
  <si>
    <t>SEGUNDO DESAZOLVE</t>
  </si>
  <si>
    <t>DESARROLLO Y AFORO O PRUEBA DE BOMBEO EFECTIVA, CON BOMBA VERTICAL TIPO TURBINA P/MOTOR DE COMBUSTION INTERNA POR UN LAPSO DE 24 HRS 101 MM. (4") HASTA 100.65 M. (33 TRAMOS) DE LONGITUD  Y  MOTOR  DE  65  H.P.  NOMINALES MINIMOS.</t>
  </si>
  <si>
    <t>VIDEO GRAVACION DEL INTERIOR DEL ADEME DEL POZO EN TODA SU PROFUNDIDAD INCLUYE: INFORME Y COPIA DEL VIDEO GRABADO EN DISCO COMPACTO Y FORMATO EN DVD.</t>
  </si>
  <si>
    <t>SUMINISTRO BOMBA  SUMERGIBLE  CON MOTOR DE 10 HP PARA UN GASTO DE 5 LPS Y UNA  CARGA  DINAMICA TOTAL DE 88 METROS A 440 VOLTS., 18PASOS Y SALIDA   DE   3",    HERRAMIENTA,   EQUIPO,   ACARREOS  LOCALES,  CARGA  Y  DESCARGA.INCLUYE:  SUMINISTRO,  COLOCACION,  CONEXIÓN</t>
  </si>
  <si>
    <t>COLOCACION DE  BOMBA  SUMERGIBLE  CON MOTOR DE 10 HP PARA UN GASTO DE 5 LPS Y UNA  CARGA  DINAMICA TOTAL DE 88 METROS A 440 VOLTS., 18PASOS Y SALIDA   DE   3",     HERRAMIENTA,   EQUIPO,   ACARREOS  LOCALES,  CARGA  Y  DESCARGA.INCLUYE:  SUMINISTRO,  COLOCACION,  CONEXIÓN</t>
  </si>
  <si>
    <t xml:space="preserve">SUMINISTRO TUBERIA  DE  ACERO  DE  3"  DE  DIAMETRO  CEDULA  40 (COLUMNA DE TRAMO   ACERO   ROSCADO),   INCLUYE:   SUMINISTRO, </t>
  </si>
  <si>
    <t xml:space="preserve">COLOCACION DE TUBERIA  DE  ACERO  DE  3"  DE  DIAMETRO  CEDULA  40 (COLUMNA DE TRAMO   ACERO   ROSCADO),  </t>
  </si>
  <si>
    <t>CABLE   SUMERGIBLE   CALIBRE   2/0   MARCA  CONDUMEX  O  CALIDAD SIMILAR,  INCLUYE:  SUMINISTRO, COLOCACION, DESPERDICIOS, COLAS,FLETES,  ACARREOS  DE LOS MATERIALES, MANO DE OBRA, HERRAMIENTA,LIMPIEZA Y RETIRO DE SOBRANTES FUERA DE OBRA, P.U.O.T.</t>
  </si>
  <si>
    <t>BASE DE CONCRETO F'C=200 KG/CM2 PARA EL TREN DE DESCARGA DE 30x30 CM. DE BASE Y DE CORONA DE 30x20 CM. Y 80 CM. DE ALTO, TERMINADO APARENTE, INCLUYE EXCAVACION, CIMBRADO, COLADO, DESCIMBRADO, PINTURA VINILICA, MANO DE OBRA, HERRAMIENTAS Y EQUIPO. P.U.O.T.</t>
  </si>
  <si>
    <t>BASE DE CONCRETO DE 80x80 CM. EN PARTE INFERIOR Y 40x40 CM. PARTE SUPERIOR Y 60 CM. DE ALTO, CON CONCRETO F'C=200 KG/CM2 TERMINADO ACABADO PULIDO, INCLUYE: CIMBRA, FABRICACION, COLADO Y CURADO DE CONCRETO, DESCIMBRADO, SUMINISTRO Y COLOCACION DE PLACA DE ACERO DE 40x40 CM. Y 3/4" DE ESPESOR, MANO DE OBRA, HERRAMIENTA, EQUIPO, FLETES, ACARREOS LOCALES, LIMPIEZA Y RETIRO DE SOBRANTES FUERA DE OBRA. P.U.O.T.</t>
  </si>
  <si>
    <t>MEDIDOR ELECTROMAGNETICO DE 3" DE DIAMETRO SIEMENS BRIDADO 150 RF ANSI, INTERIOR GOMA DURA, ELECTRODOS DE ALLOY, ANILLOS DE TIERRA, ACERO 316 SS AMPLIFICADOR REMOTO, 15 MT. DE CABLE, FUENTE 24 VDC DETECTOR STANDARD, INCLUYE: SUMINISTRO, INSTALACION, CONEXION, PRUEBA, MANO DE OBRA, HERRAMIENTA, FLETES, ACARREOS LOCALES Y LIMPIEZA. P.U.O.T.</t>
  </si>
  <si>
    <t>PARTIDA 3.-CASETA DE CLORACION</t>
  </si>
  <si>
    <t/>
  </si>
  <si>
    <t>TRANSFORMADOR SECO DE 5 KVA, 440 A 110 VOLTS CON INTERRUPTOR DE SEGURIDAD INCLUYE: SUMINSTRO, INSTALACION, CONEXIÓN, MANO DE OBRA, HERRAMIENTA, FLETES, ACAREOS LOCALES Y LIMPIEZA.</t>
  </si>
  <si>
    <t>REHABILITACIÓN DE APLANADOS EN CASETA DE CLORACIÓN INCLUYE MUROS, BOQUILLAS, PLAFONES, GOTEROS, APLICACIÓN DE ADITIVO ANTICORROSIVO EN VARILLAS EXPUESTAS TRABAJO TERMINADO FLOTEADO P.UO.T.</t>
  </si>
  <si>
    <t>SUMINISTRO Y COLOCACION DE PINTURA VINILICA EN INTERIORES Y EXTERIORES</t>
  </si>
  <si>
    <t>BOMBA DOSIFICADORA DE HIPOCLORITO DE SODIO S PREMIA 75 MEGA MARCA WALLANCE AND TIERNAN MODELO P75 MEM 4 DAVHC 1 XX CAPACIDAD 1 GPH PRESION 100 PSI., INCLUYE: SUMINISTRO, INSTALACION, CONEXION ELECTRICA, MATERIAL ELÉCTRICO, UN JUEGO DE MENSULAS MEDIANAS, UNA TABLA DE MADERA DE 25X25 CM., FLETES, ACARREOS LOCALES, MANO DE OBRA, HERRAMIENTA, EQUIPO, LIMPIEZA Y RETIRO DE SOBRANTES. P.U.O.T.</t>
  </si>
  <si>
    <t>TANQUE ROTOPLAS INDUSTRIAL CON SALIDA DE 2" DE VITON DOBLE REFORZADO PARA 450 LT., INCLUYE: SUMINISTRO, COLOCACION, FLETES, ACARREOS LOCALES, MANO DE OBRA, HERRAMIENTA Y LIMPIEZA. P.U.O.T.</t>
  </si>
  <si>
    <t>TUBO PVC CED. 80 DE 1/2" DE DIAMETRO, INCLUYE: SUMINISTRO, COLOCACION, FLETES, ACARREOS LOCALES, TRAZO, LIJA, CEMENTO PVC, CORTES, AJUSTES, LIMPIEZA Y RETIRO DE SOBRANTES. P.U.O.T.</t>
  </si>
  <si>
    <t>CODO PVC CED. 80 DE 1/2" DE DIAMETRO ROSCABLE, INCLUYE: SUMINISTRO, COLOCACION, FLETES, ACARREOS LOCALES, TRAZO, LIJA, CEMENTO PVC, CORTES, AJUSTES, LIMPIEZA Y RETIRO DE SOBRANTES. P.U.O.T.</t>
  </si>
  <si>
    <t>TEE PVC CED. 80 DE 1/2" DE DIAMETRO ROSCABLE, INCLUYE: SUMINISTRO, COLOCACION, FLETES, ACARREOS LOCALES, TRAZO, LIJA, CEMENTO PVC, CORTES, AJUSTES, LIMPIEZA Y RETIRO DE SOBRANTES. P.U.O.T.</t>
  </si>
  <si>
    <t>TUERCA UNION PVC CED. 80 DE 1/2" DE DIAMETRO ROSCABLE, INCLUYE: SUMINISTRO, COLOCACION, FLETES, ACARREOS LOCALES, TRAZO, LIJA, CEMENTO PVC,CORTES,AJUSTES,LIMPIEZA Y RETIRO DE SOBRANTES. PUOT</t>
  </si>
  <si>
    <t>COPLE PVC CED. 80 DE 1/2" DE DIAMETRO ROSCABLE, INCLUYE: SUMINISTRO, COLOCACION, FLETES, ACARREOS LOCALES, TRAZO, LIJA, CEMENTO PVC,CORTES,AJUSTES,LIMPIEZA Y RETIRO DE SOBRANTES. PUOT</t>
  </si>
  <si>
    <t>REDUCCION BUSHING PVC CED. 80 DE 2"-1/2" DE DIAMETRO ROSCABLE, INCLUYE: SUMINISTRO, COLOCACION, FLETES, ACARREOS LOCALES, TRAZO, LIJA, CEMENTO PVC, CORTES, AJUSTES, LIMPIEZA Y RETIRO DE SOBRANTES. P.U.O.T.</t>
  </si>
  <si>
    <t>REDUCCION BUSHING PVC CED. 80 DE 3/4"-1/2" DE DIAMETRO, INCLUYE: SUMINISTRO, COLOCACION, FLETES, ACARREOS LOCALES, TRAZO, LIJA, CEMENTO PVC, CORTES, AJUSTES, LIMPIEZA Y RETIRO DE SOBRANTES. P.U.O.T.</t>
  </si>
  <si>
    <t>VALVULA DOBLE ROSCA PVC CED. 80 DE 1/2" DE DIAMETRO ROSCABLE, INCLUYE: SUMINISTRO, COLOCACION, FLETES, ACARREOS LOCALES, TRAZO, LIJA, CEMENTO PVC, CORTES, AJUSTES, LIMPIEZA Y RETIRO DE SOBRANTES. P.U.O.T.</t>
  </si>
  <si>
    <t>PARTIDA 4.-OBRA EXTERIOR POZO PROFUNDO</t>
  </si>
  <si>
    <t>LIMPIEZA Y TRAZO EN EL ÁREA DE TRABAJO.</t>
  </si>
  <si>
    <t xml:space="preserve">CONCERTINA GALVANIZADA PARA PERIMETRO DE PLANTA INSTALADA   SOBRE  MALLA  CICLON,  INCLUYE:  SUMINISTRO  DE  LOS MATERIALES,   FLETES,   ACARREOS   LOCALES,  CORTES,  TRASLAPES, DESPERDICIOS, INSTALACION, MANO DE OBRA Y HERRAMIENTAS. </t>
  </si>
  <si>
    <t>POSTE ESQUINERO GALVANIZADO DE 2.00 M ALTURA LIBRE, 3"  DE  DIÁM. CAL. 18 INCL. ACCESORIOS, ASÍ COMO EXC., RELLENO Y CONCRETO NEC.</t>
  </si>
  <si>
    <t>POSTE  INTERMEDIO GALVANIZADO DE 2.00 M ALTURA LIBRE, 2 1/2" DE DIÁM.  CA L. 18 INCL. ACCESORIOS, ASÍ COMO EXC., RELLENO Y CONCRETO NEC.</t>
  </si>
  <si>
    <t>TUBO GALVANIZADO DE 1 5/8" DE DIÁM. PARA BARRA SUPERIOR INFERIOR O REF. HORIZONTAL, INCL. SUM. E INST. CAL.18</t>
  </si>
  <si>
    <t>MALLA   CICLONICA  DE  ALAMBRE  GALVANIZADO C/ABERTURA  DE  55X55  MM. CALIBRE  11.5,  INCLUYE  SOPORTERÍA, SUMINISTO E INST.</t>
  </si>
  <si>
    <t>PORTON DE 4.00X2.00 MTS. EN DOS HOJAS ABATIBLES DE 2.00X2.00 MTS. CADA UNA, A BASE DE MALLA CICLONICA DE ALAMBRE GALVANIZADO, CON ABERTURA DE 55X55 MM, CALIBRE 11, INCLUYE: TRES HILADAS DE ALAMBRE DE PUAS, SUMINISTRO DE LOS MATERIALES, FLETES, ACARREOS, POSTES DE FIJACION, POSTES ESQUINEROS, LARGUEROS, FIJACION, AMARRES, CORTES, DESPERDICIOS, COLOCACION, ABRAZADERAS, MANO DE OBRA, HERRAMIENTAS, LIMPIEZA Y RETIRO DE SOBRANTES FUERA DE LA OBRA, P.U.O.T.</t>
  </si>
  <si>
    <t>TOTAL</t>
  </si>
  <si>
    <t xml:space="preserve">PU </t>
  </si>
  <si>
    <t>INPORTE</t>
  </si>
  <si>
    <t>TREN DE DESCARGA DE 3", CONSTA DE 2 TEE DE 3"X3" FOFO, 1 TEE DE 3X2 DE FO.FO., 3 VALVULA COMPUERTA VASTAGO FIJO DE 3", 1 VALVULA COMPUERTA DE VASTAGO FIJO DE 2", 2 VALVULA CHECK DE 3", 1 VALVULA DE EXPULSION DE AIRE DE 1" CON 1 VALVULA BOLA DE BCE Y NIPLE DE3", 3 CARRETE DE 3"X1.50 MTS, 2 CARRETES DE 3'' X 0.50 MTS AC C40, BRIDA ANSI 150#, 2 CODOS DE 3"x45 Y 2.00 MTS DE TUBO AC C40, 2 NIPLES DE FoGo DE 3''X1/2'', 1 CODO DE FoGo de 3''x45°. SEGÚN CROQUIS ANEXO, INCLUYE SUMINISTRO, INSTALACION, PINRURA EPOXICA, FLETES, ACARREOS LOCALES, MANO DE OBRA, HERRAMIENTA, EQUIPO NECESARIO Y LIMPIEZA. P.U.O.T.</t>
  </si>
  <si>
    <t>LIMPIEZA Y PISTONEO DE POZO (LAVADO) DE FORMA MECANICA Y POR INYECCION DE AGUA LIMPIA.</t>
  </si>
  <si>
    <t>PROGRAMA: FAISM</t>
  </si>
  <si>
    <t>SUB-TOTAL</t>
  </si>
  <si>
    <t>IVA</t>
  </si>
  <si>
    <t>LOCALIDAD:</t>
  </si>
  <si>
    <t>IXTLAHUACAN, COL.</t>
  </si>
  <si>
    <r>
      <t xml:space="preserve">PARA :   </t>
    </r>
    <r>
      <rPr>
        <b/>
        <sz val="12"/>
        <rFont val="Tahoma"/>
        <family val="2"/>
      </rPr>
      <t xml:space="preserve"> </t>
    </r>
    <r>
      <rPr>
        <b/>
        <u/>
        <sz val="12"/>
        <rFont val="Tahoma"/>
        <family val="2"/>
      </rPr>
      <t>MEJORAMIENTO DE POZO PROFUNDO Y LINEA DE DISTRIBUCIÓN DE LA COMUNIDAD DE ZINACAMITLÁN</t>
    </r>
    <r>
      <rPr>
        <sz val="12"/>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</si>
</sst>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00_-;&quot;-$&quot;* #,##0.00_-;_-\$* \-??_-;_-@_-"/>
    <numFmt numFmtId="166" formatCode="_-[$$-80A]* #,##0.00_-;\-[$$-80A]* #,##0.00_-;_-[$$-80A]* \-??_-;_-@_-"/>
    <numFmt numFmtId="167" formatCode="_-* #,##0.00_-;\-* #,##0.00_-;_-* \-??_-;_-@_-"/>
    <numFmt numFmtId="168" formatCode="_ * #,##0.00_ ;_ * \-#,##0.00_ ;_ * \-??_ ;_ @_ "/>
    <numFmt numFmtId="169" formatCode="\$#,##0.00"/>
    <numFmt numFmtId="170" formatCode="#,##0.00;\(#,##0.00\)"/>
    <numFmt numFmtId="171" formatCode="_-[$$-80A]* #,##0.00_-;\-[$$-80A]* #,##0.00_-;_-[$$-80A]* &quot;-&quot;??_-;_-@_-"/>
    <numFmt numFmtId="172" formatCode="&quot;$&quot;#,##0.00"/>
  </numFmts>
  <fonts count="18" x14ac:knownFonts="1">
    <font>
      <sz val="10"/>
      <color indexed="8"/>
      <name val="Arial"/>
      <family val="2"/>
    </font>
    <font>
      <sz val="10"/>
      <name val="Arial"/>
      <family val="2"/>
    </font>
    <font>
      <b/>
      <sz val="10"/>
      <name val="Tahoma"/>
      <family val="2"/>
    </font>
    <font>
      <b/>
      <sz val="14"/>
      <name val="Tahoma"/>
      <family val="2"/>
    </font>
    <font>
      <sz val="10"/>
      <name val="Tahoma"/>
      <family val="2"/>
    </font>
    <font>
      <b/>
      <sz val="12"/>
      <name val="Tahoma"/>
      <family val="2"/>
    </font>
    <font>
      <b/>
      <u/>
      <sz val="12"/>
      <name val="Tahoma"/>
      <family val="2"/>
    </font>
    <font>
      <sz val="12"/>
      <name val="Tahoma"/>
      <family val="2"/>
    </font>
    <font>
      <b/>
      <sz val="9"/>
      <name val="Tahoma"/>
      <family val="2"/>
    </font>
    <font>
      <sz val="9"/>
      <name val="Tahoma"/>
      <family val="2"/>
    </font>
    <font>
      <b/>
      <sz val="8"/>
      <name val="Tahoma"/>
      <family val="2"/>
    </font>
    <font>
      <b/>
      <sz val="9"/>
      <name val="Arial"/>
      <family val="2"/>
    </font>
    <font>
      <sz val="9"/>
      <name val="Arial"/>
      <family val="2"/>
    </font>
    <font>
      <sz val="10"/>
      <color indexed="8"/>
      <name val="Arial"/>
      <family val="2"/>
    </font>
    <font>
      <sz val="8"/>
      <name val="Arial"/>
      <family val="2"/>
    </font>
    <font>
      <sz val="11"/>
      <color indexed="8"/>
      <name val="Calibri"/>
      <family val="2"/>
    </font>
    <font>
      <b/>
      <sz val="8"/>
      <name val="Arial"/>
      <family val="2"/>
    </font>
    <font>
      <sz val="9"/>
      <name val="Calibri"/>
      <family val="2"/>
    </font>
  </fonts>
  <fills count="4">
    <fill>
      <patternFill patternType="none"/>
    </fill>
    <fill>
      <patternFill patternType="gray125"/>
    </fill>
    <fill>
      <patternFill patternType="solid">
        <fgColor indexed="31"/>
        <bgColor indexed="22"/>
      </patternFill>
    </fill>
    <fill>
      <patternFill patternType="solid">
        <fgColor indexed="42"/>
        <bgColor indexed="27"/>
      </patternFill>
    </fill>
  </fills>
  <borders count="26">
    <border>
      <left/>
      <right/>
      <top/>
      <bottom/>
      <diagonal/>
    </border>
    <border>
      <left style="double">
        <color indexed="8"/>
      </left>
      <right style="double">
        <color indexed="8"/>
      </right>
      <top style="double">
        <color indexed="8"/>
      </top>
      <bottom/>
      <diagonal/>
    </border>
    <border>
      <left style="double">
        <color indexed="8"/>
      </left>
      <right style="double">
        <color indexed="8"/>
      </right>
      <top/>
      <bottom/>
      <diagonal/>
    </border>
    <border>
      <left style="double">
        <color indexed="8"/>
      </left>
      <right/>
      <top/>
      <bottom/>
      <diagonal/>
    </border>
    <border>
      <left/>
      <right style="double">
        <color indexed="8"/>
      </right>
      <top/>
      <bottom/>
      <diagonal/>
    </border>
    <border>
      <left/>
      <right style="double">
        <color indexed="8"/>
      </right>
      <top/>
      <bottom style="double">
        <color indexed="8"/>
      </bottom>
      <diagonal/>
    </border>
    <border>
      <left/>
      <right/>
      <top/>
      <bottom style="double">
        <color indexed="8"/>
      </bottom>
      <diagonal/>
    </border>
    <border>
      <left style="double">
        <color indexed="8"/>
      </left>
      <right style="double">
        <color indexed="8"/>
      </right>
      <top/>
      <bottom style="double">
        <color indexed="8"/>
      </bottom>
      <diagonal/>
    </border>
    <border>
      <left style="double">
        <color indexed="8"/>
      </left>
      <right/>
      <top style="double">
        <color indexed="8"/>
      </top>
      <bottom/>
      <diagonal/>
    </border>
    <border>
      <left style="double">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style="hair">
        <color indexed="8"/>
      </left>
      <right style="hair">
        <color indexed="8"/>
      </right>
      <top style="double">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style="hair">
        <color indexed="64"/>
      </left>
      <right style="hair">
        <color indexed="64"/>
      </right>
      <top/>
      <bottom style="hair">
        <color indexed="64"/>
      </bottom>
      <diagonal/>
    </border>
    <border>
      <left/>
      <right style="hair">
        <color indexed="8"/>
      </right>
      <top style="hair">
        <color indexed="8"/>
      </top>
      <bottom style="hair">
        <color indexed="8"/>
      </bottom>
      <diagonal/>
    </border>
    <border>
      <left style="hair">
        <color indexed="8"/>
      </left>
      <right style="hair">
        <color auto="1"/>
      </right>
      <top style="hair">
        <color indexed="8"/>
      </top>
      <bottom style="hair">
        <color indexed="8"/>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double">
        <color indexed="8"/>
      </bottom>
      <diagonal/>
    </border>
    <border>
      <left/>
      <right style="double">
        <color indexed="8"/>
      </right>
      <top style="double">
        <color indexed="8"/>
      </top>
      <bottom/>
      <diagonal/>
    </border>
  </borders>
  <cellStyleXfs count="10">
    <xf numFmtId="0" fontId="0" fillId="0" borderId="0"/>
    <xf numFmtId="0" fontId="15" fillId="2" borderId="0" applyNumberFormat="0" applyBorder="0" applyAlignment="0" applyProtection="0"/>
    <xf numFmtId="0" fontId="15" fillId="3" borderId="0" applyNumberFormat="0" applyBorder="0" applyAlignment="0" applyProtection="0"/>
    <xf numFmtId="0" fontId="1" fillId="0" borderId="0"/>
    <xf numFmtId="165" fontId="13" fillId="0" borderId="0" applyFill="0" applyBorder="0" applyAlignment="0" applyProtection="0"/>
    <xf numFmtId="167" fontId="13" fillId="0" borderId="0" applyFill="0" applyBorder="0" applyAlignment="0" applyProtection="0"/>
    <xf numFmtId="165" fontId="1" fillId="0" borderId="0" applyFill="0" applyBorder="0" applyAlignment="0" applyProtection="0"/>
    <xf numFmtId="167" fontId="1" fillId="0" borderId="0" applyFill="0" applyBorder="0" applyAlignment="0" applyProtection="0"/>
    <xf numFmtId="0" fontId="1" fillId="0" borderId="0" applyFill="0" applyBorder="0" applyAlignment="0" applyProtection="0"/>
    <xf numFmtId="0" fontId="1" fillId="0" borderId="0"/>
  </cellStyleXfs>
  <cellXfs count="106">
    <xf numFmtId="0" fontId="0" fillId="0" borderId="0" xfId="0"/>
    <xf numFmtId="0" fontId="4" fillId="0" borderId="1" xfId="3" applyFont="1" applyBorder="1"/>
    <xf numFmtId="0" fontId="4" fillId="0" borderId="0" xfId="3" applyFont="1"/>
    <xf numFmtId="0" fontId="2" fillId="0" borderId="2" xfId="3" applyFont="1" applyBorder="1" applyAlignment="1">
      <alignment horizontal="center"/>
    </xf>
    <xf numFmtId="0" fontId="4" fillId="0" borderId="2" xfId="3" applyFont="1" applyBorder="1"/>
    <xf numFmtId="0" fontId="2" fillId="0" borderId="6" xfId="3" applyFont="1" applyBorder="1"/>
    <xf numFmtId="0" fontId="2" fillId="0" borderId="6" xfId="3" applyFont="1" applyBorder="1" applyAlignment="1">
      <alignment horizontal="center"/>
    </xf>
    <xf numFmtId="0" fontId="2" fillId="0" borderId="7" xfId="3" applyFont="1" applyBorder="1" applyAlignment="1">
      <alignment horizontal="center"/>
    </xf>
    <xf numFmtId="0" fontId="9" fillId="0" borderId="0" xfId="3" applyFont="1"/>
    <xf numFmtId="0" fontId="9" fillId="0" borderId="0" xfId="3" applyFont="1" applyAlignment="1">
      <alignment vertical="center"/>
    </xf>
    <xf numFmtId="0" fontId="9" fillId="0" borderId="0" xfId="3" applyFont="1" applyAlignment="1">
      <alignment horizontal="center"/>
    </xf>
    <xf numFmtId="0" fontId="10" fillId="0" borderId="0" xfId="3" applyFont="1"/>
    <xf numFmtId="0" fontId="11" fillId="0" borderId="12" xfId="3" applyNumberFormat="1" applyFont="1" applyBorder="1" applyAlignment="1">
      <alignment horizontal="left" vertical="top" wrapText="1"/>
    </xf>
    <xf numFmtId="0" fontId="12" fillId="0" borderId="12" xfId="3" applyNumberFormat="1" applyFont="1" applyBorder="1" applyAlignment="1">
      <alignment horizontal="left" vertical="top" wrapText="1"/>
    </xf>
    <xf numFmtId="0" fontId="11" fillId="0" borderId="12" xfId="3" applyNumberFormat="1" applyFont="1" applyFill="1" applyBorder="1" applyAlignment="1" applyProtection="1">
      <alignment horizontal="left" vertical="top" wrapText="1"/>
    </xf>
    <xf numFmtId="0" fontId="12" fillId="0" borderId="12" xfId="3" applyNumberFormat="1" applyFont="1" applyBorder="1" applyAlignment="1">
      <alignment horizontal="center" vertical="top" wrapText="1"/>
    </xf>
    <xf numFmtId="0" fontId="2" fillId="0" borderId="0" xfId="3" applyNumberFormat="1" applyFont="1" applyAlignment="1">
      <alignment vertical="top"/>
    </xf>
    <xf numFmtId="0" fontId="14" fillId="0" borderId="13" xfId="3" applyFont="1" applyFill="1" applyBorder="1" applyAlignment="1">
      <alignment horizontal="center" vertical="top" wrapText="1"/>
    </xf>
    <xf numFmtId="168" fontId="14" fillId="0" borderId="13" xfId="5" applyNumberFormat="1" applyFont="1" applyFill="1" applyBorder="1" applyAlignment="1" applyProtection="1">
      <alignment horizontal="center" vertical="top" wrapText="1"/>
    </xf>
    <xf numFmtId="0" fontId="2" fillId="0" borderId="0" xfId="3" applyNumberFormat="1" applyFont="1" applyAlignment="1">
      <alignment vertical="top" wrapText="1"/>
    </xf>
    <xf numFmtId="0" fontId="1" fillId="0" borderId="13" xfId="3" applyNumberFormat="1" applyFont="1" applyFill="1" applyBorder="1" applyAlignment="1">
      <alignment horizontal="center" vertical="top" wrapText="1"/>
    </xf>
    <xf numFmtId="0" fontId="14" fillId="0" borderId="13" xfId="0" applyFont="1" applyFill="1" applyBorder="1" applyAlignment="1">
      <alignment horizontal="left" vertical="center" wrapText="1"/>
    </xf>
    <xf numFmtId="168" fontId="12" fillId="0" borderId="13" xfId="5" applyNumberFormat="1" applyFont="1" applyFill="1" applyBorder="1" applyAlignment="1" applyProtection="1">
      <alignment horizontal="center" vertical="top" wrapText="1"/>
    </xf>
    <xf numFmtId="0" fontId="12" fillId="0" borderId="13" xfId="3" applyFont="1" applyFill="1" applyBorder="1" applyAlignment="1">
      <alignment horizontal="center" vertical="top" wrapText="1"/>
    </xf>
    <xf numFmtId="168" fontId="12" fillId="0" borderId="15" xfId="5" applyNumberFormat="1" applyFont="1" applyFill="1" applyBorder="1" applyAlignment="1" applyProtection="1">
      <alignment horizontal="center" vertical="top" wrapText="1"/>
    </xf>
    <xf numFmtId="0" fontId="12" fillId="0" borderId="15" xfId="3" applyFont="1" applyFill="1" applyBorder="1" applyAlignment="1">
      <alignment horizontal="center" vertical="top" wrapText="1"/>
    </xf>
    <xf numFmtId="168" fontId="12" fillId="0" borderId="17" xfId="5" applyNumberFormat="1" applyFont="1" applyFill="1" applyBorder="1" applyAlignment="1" applyProtection="1">
      <alignment horizontal="center" vertical="top" wrapText="1"/>
    </xf>
    <xf numFmtId="0" fontId="12" fillId="0" borderId="17" xfId="3" applyFont="1" applyFill="1" applyBorder="1" applyAlignment="1">
      <alignment horizontal="center" vertical="top" wrapText="1"/>
    </xf>
    <xf numFmtId="168" fontId="14" fillId="0" borderId="13" xfId="1" applyNumberFormat="1" applyFont="1" applyFill="1" applyBorder="1" applyAlignment="1" applyProtection="1">
      <alignment horizontal="center" vertical="top"/>
    </xf>
    <xf numFmtId="0" fontId="1" fillId="0" borderId="15" xfId="3" applyNumberFormat="1" applyFont="1" applyFill="1" applyBorder="1" applyAlignment="1">
      <alignment horizontal="center" vertical="top" wrapText="1"/>
    </xf>
    <xf numFmtId="170" fontId="1" fillId="0" borderId="15" xfId="0" applyNumberFormat="1" applyFont="1" applyFill="1" applyBorder="1" applyAlignment="1">
      <alignment horizontal="center" vertical="top"/>
    </xf>
    <xf numFmtId="0" fontId="11" fillId="0" borderId="15" xfId="3" applyNumberFormat="1" applyFont="1" applyFill="1" applyBorder="1" applyAlignment="1" applyProtection="1">
      <alignment horizontal="left" vertical="top" wrapText="1"/>
    </xf>
    <xf numFmtId="0" fontId="14" fillId="0" borderId="13" xfId="0" applyFont="1" applyFill="1" applyBorder="1" applyAlignment="1">
      <alignment horizontal="center" vertical="center"/>
    </xf>
    <xf numFmtId="2" fontId="4" fillId="0" borderId="13" xfId="0" applyNumberFormat="1" applyFont="1" applyBorder="1" applyAlignment="1">
      <alignment horizontal="center" vertical="center"/>
    </xf>
    <xf numFmtId="168" fontId="14" fillId="0" borderId="13" xfId="7" applyNumberFormat="1" applyFont="1" applyFill="1" applyBorder="1" applyAlignment="1" applyProtection="1">
      <alignment horizontal="center" vertical="center"/>
    </xf>
    <xf numFmtId="0" fontId="14" fillId="0" borderId="13" xfId="8" applyFont="1" applyFill="1" applyBorder="1" applyAlignment="1" applyProtection="1">
      <alignment horizontal="left" vertical="center" wrapText="1"/>
    </xf>
    <xf numFmtId="0" fontId="14" fillId="0" borderId="15" xfId="0" applyFont="1" applyFill="1" applyBorder="1" applyAlignment="1">
      <alignment horizontal="center" vertical="center"/>
    </xf>
    <xf numFmtId="0" fontId="14" fillId="0" borderId="15" xfId="0" applyFont="1" applyFill="1" applyBorder="1" applyAlignment="1">
      <alignment horizontal="left" vertical="center" wrapText="1"/>
    </xf>
    <xf numFmtId="2" fontId="4" fillId="0" borderId="15" xfId="0" applyNumberFormat="1" applyFont="1" applyBorder="1" applyAlignment="1">
      <alignment horizontal="center" vertical="center"/>
    </xf>
    <xf numFmtId="0" fontId="14" fillId="0" borderId="15" xfId="0" applyFont="1" applyFill="1" applyBorder="1" applyAlignment="1">
      <alignment horizontal="center" vertical="top"/>
    </xf>
    <xf numFmtId="0" fontId="14" fillId="0" borderId="15" xfId="0" applyFont="1" applyFill="1" applyBorder="1" applyAlignment="1">
      <alignment horizontal="left" vertical="top" wrapText="1"/>
    </xf>
    <xf numFmtId="168" fontId="14" fillId="0" borderId="20" xfId="7" applyNumberFormat="1" applyFont="1" applyFill="1" applyBorder="1" applyAlignment="1" applyProtection="1">
      <alignment horizontal="center" vertical="center"/>
    </xf>
    <xf numFmtId="164" fontId="2" fillId="0" borderId="0" xfId="3" applyNumberFormat="1" applyFont="1" applyAlignment="1">
      <alignment vertical="top" wrapText="1"/>
    </xf>
    <xf numFmtId="168" fontId="14" fillId="0" borderId="15" xfId="7" applyNumberFormat="1" applyFont="1" applyFill="1" applyBorder="1" applyAlignment="1" applyProtection="1">
      <alignment horizontal="center" vertical="center"/>
    </xf>
    <xf numFmtId="0" fontId="14" fillId="0" borderId="19" xfId="0" applyFont="1" applyFill="1" applyBorder="1" applyAlignment="1">
      <alignment horizontal="left" vertical="top" wrapText="1"/>
    </xf>
    <xf numFmtId="0" fontId="2" fillId="0" borderId="15" xfId="0" applyNumberFormat="1" applyFont="1" applyBorder="1" applyAlignment="1">
      <alignment vertical="top"/>
    </xf>
    <xf numFmtId="0" fontId="4" fillId="0" borderId="15"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14" fillId="0" borderId="17" xfId="0" applyFont="1" applyFill="1" applyBorder="1" applyAlignment="1">
      <alignment horizontal="left" vertical="top" wrapText="1"/>
    </xf>
    <xf numFmtId="0" fontId="4" fillId="0" borderId="13" xfId="0" applyNumberFormat="1" applyFont="1" applyBorder="1" applyAlignment="1">
      <alignment horizontal="center" vertical="center"/>
    </xf>
    <xf numFmtId="0" fontId="14" fillId="0" borderId="13" xfId="0" applyFont="1" applyFill="1" applyBorder="1" applyAlignment="1">
      <alignment horizontal="left" vertical="top" wrapText="1"/>
    </xf>
    <xf numFmtId="0" fontId="4" fillId="0" borderId="14" xfId="0" applyNumberFormat="1" applyFont="1" applyBorder="1" applyAlignment="1">
      <alignment horizontal="center" vertical="center"/>
    </xf>
    <xf numFmtId="0" fontId="1" fillId="0" borderId="0" xfId="3" applyNumberFormat="1" applyFont="1" applyFill="1" applyBorder="1" applyAlignment="1">
      <alignment horizontal="center" vertical="top" wrapText="1"/>
    </xf>
    <xf numFmtId="165" fontId="11" fillId="0" borderId="16" xfId="4" applyFont="1" applyFill="1" applyBorder="1" applyAlignment="1" applyProtection="1">
      <alignment horizontal="center" vertical="top" wrapText="1"/>
    </xf>
    <xf numFmtId="165" fontId="11" fillId="0" borderId="15" xfId="4" applyFont="1" applyFill="1" applyBorder="1" applyAlignment="1" applyProtection="1">
      <alignment horizontal="center" vertical="top" wrapText="1"/>
    </xf>
    <xf numFmtId="0" fontId="4" fillId="0" borderId="0" xfId="3" applyFont="1" applyAlignment="1">
      <alignment vertical="center"/>
    </xf>
    <xf numFmtId="0" fontId="4" fillId="0" borderId="0" xfId="3" applyFont="1" applyAlignment="1">
      <alignment horizontal="center"/>
    </xf>
    <xf numFmtId="171" fontId="4" fillId="0" borderId="0" xfId="3" applyNumberFormat="1" applyFont="1"/>
    <xf numFmtId="171" fontId="4" fillId="0" borderId="0" xfId="3" applyNumberFormat="1" applyFont="1" applyAlignment="1">
      <alignment horizontal="center"/>
    </xf>
    <xf numFmtId="172" fontId="4" fillId="0" borderId="0" xfId="3" applyNumberFormat="1" applyFont="1"/>
    <xf numFmtId="2" fontId="4" fillId="0" borderId="0" xfId="3" applyNumberFormat="1" applyFont="1"/>
    <xf numFmtId="0" fontId="16" fillId="0" borderId="13" xfId="3" applyNumberFormat="1" applyFont="1" applyFill="1" applyBorder="1" applyAlignment="1" applyProtection="1">
      <alignment horizontal="left" vertical="top" wrapText="1"/>
    </xf>
    <xf numFmtId="0" fontId="16" fillId="0" borderId="15" xfId="3" applyNumberFormat="1" applyFont="1" applyFill="1" applyBorder="1" applyAlignment="1" applyProtection="1">
      <alignment horizontal="left" vertical="top" wrapText="1"/>
    </xf>
    <xf numFmtId="0" fontId="16" fillId="0" borderId="19" xfId="0" applyFont="1" applyFill="1" applyBorder="1" applyAlignment="1">
      <alignment horizontal="left" vertical="top" wrapText="1"/>
    </xf>
    <xf numFmtId="0" fontId="16" fillId="0" borderId="15" xfId="9" applyNumberFormat="1" applyFont="1" applyFill="1" applyBorder="1" applyAlignment="1" applyProtection="1">
      <alignment horizontal="left" vertical="top" wrapText="1"/>
    </xf>
    <xf numFmtId="0" fontId="14" fillId="0" borderId="15" xfId="8" applyFont="1" applyFill="1" applyBorder="1" applyAlignment="1" applyProtection="1">
      <alignment horizontal="left" vertical="top" wrapText="1"/>
    </xf>
    <xf numFmtId="166" fontId="12" fillId="0" borderId="12" xfId="4" applyNumberFormat="1" applyFont="1" applyFill="1" applyBorder="1" applyAlignment="1" applyProtection="1">
      <alignment horizontal="center" vertical="top" wrapText="1"/>
    </xf>
    <xf numFmtId="0" fontId="12" fillId="0" borderId="12" xfId="4" applyNumberFormat="1" applyFont="1" applyFill="1" applyBorder="1" applyAlignment="1" applyProtection="1">
      <alignment horizontal="center" vertical="top" wrapText="1"/>
    </xf>
    <xf numFmtId="0" fontId="12" fillId="0" borderId="12" xfId="4" applyNumberFormat="1" applyFont="1" applyFill="1" applyBorder="1" applyAlignment="1" applyProtection="1">
      <alignment horizontal="left" vertical="top" wrapText="1"/>
    </xf>
    <xf numFmtId="169" fontId="12" fillId="0" borderId="14" xfId="6" applyNumberFormat="1" applyFont="1" applyFill="1" applyBorder="1" applyAlignment="1" applyProtection="1">
      <alignment horizontal="center" vertical="center" wrapText="1"/>
    </xf>
    <xf numFmtId="165" fontId="12" fillId="0" borderId="14" xfId="4" applyFont="1" applyFill="1" applyBorder="1" applyAlignment="1" applyProtection="1">
      <alignment horizontal="center" vertical="top" wrapText="1"/>
    </xf>
    <xf numFmtId="0" fontId="12" fillId="0" borderId="15" xfId="4" applyNumberFormat="1" applyFont="1" applyFill="1" applyBorder="1" applyAlignment="1" applyProtection="1">
      <alignment horizontal="left" vertical="top" wrapText="1"/>
    </xf>
    <xf numFmtId="165" fontId="12" fillId="0" borderId="16" xfId="4" applyFont="1" applyFill="1" applyBorder="1" applyAlignment="1" applyProtection="1">
      <alignment horizontal="center" vertical="top" wrapText="1"/>
    </xf>
    <xf numFmtId="165" fontId="12" fillId="0" borderId="18" xfId="4" applyFont="1" applyFill="1" applyBorder="1" applyAlignment="1" applyProtection="1">
      <alignment horizontal="center" vertical="top" wrapText="1"/>
    </xf>
    <xf numFmtId="165" fontId="17" fillId="0" borderId="18" xfId="0" applyNumberFormat="1" applyFont="1" applyFill="1" applyBorder="1" applyAlignment="1">
      <alignment vertical="top"/>
    </xf>
    <xf numFmtId="165" fontId="12" fillId="0" borderId="14" xfId="2" applyNumberFormat="1" applyFont="1" applyFill="1" applyBorder="1" applyAlignment="1" applyProtection="1">
      <alignment horizontal="center" vertical="top" wrapText="1"/>
    </xf>
    <xf numFmtId="165" fontId="12" fillId="0" borderId="15" xfId="4" applyFont="1" applyFill="1" applyBorder="1" applyAlignment="1" applyProtection="1">
      <alignment horizontal="center" vertical="top" wrapText="1"/>
    </xf>
    <xf numFmtId="166" fontId="12" fillId="0" borderId="16" xfId="6" applyNumberFormat="1" applyFont="1" applyFill="1" applyBorder="1" applyAlignment="1" applyProtection="1">
      <alignment horizontal="center" vertical="top" wrapText="1"/>
    </xf>
    <xf numFmtId="169" fontId="2" fillId="0" borderId="16" xfId="0" applyNumberFormat="1" applyFont="1" applyFill="1" applyBorder="1" applyAlignment="1">
      <alignment horizontal="center" vertical="center"/>
    </xf>
    <xf numFmtId="165" fontId="12" fillId="0" borderId="21" xfId="4" applyFont="1" applyFill="1" applyBorder="1" applyAlignment="1" applyProtection="1">
      <alignment horizontal="center" vertical="top" wrapText="1"/>
    </xf>
    <xf numFmtId="169" fontId="2" fillId="0" borderId="0" xfId="0" applyNumberFormat="1" applyFont="1" applyFill="1" applyBorder="1" applyAlignment="1">
      <alignment horizontal="center" vertical="center"/>
    </xf>
    <xf numFmtId="0" fontId="2" fillId="0" borderId="2" xfId="3" applyFont="1" applyBorder="1" applyAlignment="1">
      <alignment horizontal="center" wrapText="1"/>
    </xf>
    <xf numFmtId="0" fontId="4" fillId="0" borderId="7" xfId="3" applyFont="1" applyBorder="1" applyAlignment="1">
      <alignment vertical="center"/>
    </xf>
    <xf numFmtId="166" fontId="11" fillId="0" borderId="16" xfId="4" applyNumberFormat="1" applyFont="1" applyFill="1" applyBorder="1" applyAlignment="1" applyProtection="1">
      <alignment horizontal="right" vertical="top" wrapText="1"/>
    </xf>
    <xf numFmtId="0" fontId="3" fillId="0" borderId="25" xfId="3" applyFont="1" applyBorder="1" applyAlignment="1">
      <alignment horizontal="center"/>
    </xf>
    <xf numFmtId="0" fontId="4" fillId="0" borderId="4" xfId="3" applyFont="1" applyBorder="1" applyAlignment="1">
      <alignment horizontal="center"/>
    </xf>
    <xf numFmtId="0" fontId="2" fillId="0" borderId="5" xfId="3" applyFont="1" applyBorder="1" applyAlignment="1">
      <alignment horizontal="center"/>
    </xf>
    <xf numFmtId="0" fontId="2" fillId="0" borderId="2" xfId="3" applyFont="1" applyBorder="1" applyAlignment="1">
      <alignment horizontal="center" wrapText="1"/>
    </xf>
    <xf numFmtId="0" fontId="2" fillId="0" borderId="4" xfId="3" applyFont="1" applyBorder="1" applyAlignment="1">
      <alignment horizontal="center" vertical="top" wrapText="1"/>
    </xf>
    <xf numFmtId="0" fontId="2" fillId="0" borderId="0" xfId="3" applyFont="1"/>
    <xf numFmtId="0" fontId="10" fillId="0" borderId="11" xfId="3" applyFont="1" applyFill="1" applyBorder="1" applyAlignment="1">
      <alignment horizontal="center" vertical="center" wrapText="1"/>
    </xf>
    <xf numFmtId="0" fontId="2" fillId="0" borderId="1" xfId="3" applyFont="1" applyBorder="1" applyAlignment="1">
      <alignment horizontal="center" wrapText="1"/>
    </xf>
    <xf numFmtId="0" fontId="3" fillId="0" borderId="1" xfId="3" applyFont="1" applyBorder="1" applyAlignment="1">
      <alignment horizontal="center"/>
    </xf>
    <xf numFmtId="0" fontId="3" fillId="0" borderId="8" xfId="3" applyFont="1" applyBorder="1" applyAlignment="1">
      <alignment horizontal="center"/>
    </xf>
    <xf numFmtId="0" fontId="2" fillId="0" borderId="2" xfId="3" applyFont="1" applyBorder="1" applyAlignment="1">
      <alignment horizontal="center" wrapText="1"/>
    </xf>
    <xf numFmtId="0" fontId="2" fillId="0" borderId="2" xfId="3" applyFont="1" applyBorder="1" applyAlignment="1">
      <alignment horizontal="center" vertical="top" wrapText="1"/>
    </xf>
    <xf numFmtId="0" fontId="2" fillId="0" borderId="3" xfId="3" applyFont="1" applyBorder="1" applyAlignment="1">
      <alignment horizontal="center" vertical="top" wrapText="1"/>
    </xf>
    <xf numFmtId="0" fontId="2" fillId="0" borderId="4" xfId="3" applyFont="1" applyBorder="1" applyAlignment="1">
      <alignment horizontal="center" vertical="top" wrapText="1"/>
    </xf>
    <xf numFmtId="0" fontId="8" fillId="0" borderId="8" xfId="3" applyFont="1" applyBorder="1" applyAlignment="1">
      <alignment horizontal="center" wrapText="1"/>
    </xf>
    <xf numFmtId="0" fontId="10" fillId="0" borderId="9" xfId="3" applyFont="1" applyBorder="1" applyAlignment="1">
      <alignment horizontal="center" vertical="center" wrapText="1"/>
    </xf>
    <xf numFmtId="0" fontId="10" fillId="0" borderId="10" xfId="3" applyFont="1" applyBorder="1" applyAlignment="1">
      <alignment horizontal="center" vertical="center" wrapText="1"/>
    </xf>
    <xf numFmtId="0" fontId="4" fillId="0" borderId="1" xfId="3" applyFont="1" applyBorder="1" applyAlignment="1">
      <alignment horizontal="center" wrapText="1"/>
    </xf>
    <xf numFmtId="0" fontId="4" fillId="0" borderId="2" xfId="3" applyFont="1" applyBorder="1" applyAlignment="1">
      <alignment horizontal="center" wrapText="1"/>
    </xf>
    <xf numFmtId="0" fontId="10" fillId="0" borderId="22" xfId="3" applyFont="1" applyBorder="1" applyAlignment="1">
      <alignment horizontal="center" vertical="center" wrapText="1"/>
    </xf>
    <xf numFmtId="0" fontId="10" fillId="0" borderId="23" xfId="3" applyFont="1" applyBorder="1" applyAlignment="1">
      <alignment horizontal="center" vertical="center" wrapText="1"/>
    </xf>
    <xf numFmtId="0" fontId="10" fillId="0" borderId="24" xfId="3" applyFont="1" applyBorder="1" applyAlignment="1">
      <alignment horizontal="center" vertical="center" wrapText="1"/>
    </xf>
  </cellXfs>
  <cellStyles count="10">
    <cellStyle name="Millares" xfId="1" builtinId="3"/>
    <cellStyle name="Millares 2 23 2" xfId="8"/>
    <cellStyle name="Millares 3" xfId="5"/>
    <cellStyle name="Millares 3 2" xfId="7"/>
    <cellStyle name="Moneda" xfId="2" builtinId="4"/>
    <cellStyle name="Moneda 2 2 2 3" xfId="6"/>
    <cellStyle name="Moneda 3" xfId="4"/>
    <cellStyle name="Normal" xfId="0" builtinId="0"/>
    <cellStyle name="Normal 3" xfId="3"/>
    <cellStyle name="Normal 3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1514475</xdr:colOff>
      <xdr:row>4</xdr:row>
      <xdr:rowOff>419100</xdr:rowOff>
    </xdr:from>
    <xdr:to>
      <xdr:col>1</xdr:col>
      <xdr:colOff>3467100</xdr:colOff>
      <xdr:row>5</xdr:row>
      <xdr:rowOff>704851</xdr:rowOff>
    </xdr:to>
    <xdr:pic>
      <xdr:nvPicPr>
        <xdr:cNvPr id="3" name="Imagen 3">
          <a:extLst>
            <a:ext uri="{FF2B5EF4-FFF2-40B4-BE49-F238E27FC236}">
              <a16:creationId xmlns:a16="http://schemas.microsoft.com/office/drawing/2014/main" xmlns="" id="{9F05A20F-ECC5-46EF-BFDC-E65753D15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6025" y="1190625"/>
          <a:ext cx="1952625" cy="714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133350</xdr:colOff>
      <xdr:row>2</xdr:row>
      <xdr:rowOff>85725</xdr:rowOff>
    </xdr:from>
    <xdr:to>
      <xdr:col>0</xdr:col>
      <xdr:colOff>895350</xdr:colOff>
      <xdr:row>5</xdr:row>
      <xdr:rowOff>142875</xdr:rowOff>
    </xdr:to>
    <xdr:pic>
      <xdr:nvPicPr>
        <xdr:cNvPr id="4" name="Imagen 3">
          <a:extLst>
            <a:ext uri="{FF2B5EF4-FFF2-40B4-BE49-F238E27FC236}">
              <a16:creationId xmlns:a16="http://schemas.microsoft.com/office/drawing/2014/main" xmlns="" id="{4768C487-C1CD-48C7-82F3-05A6A807FFF8}"/>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350" y="485775"/>
          <a:ext cx="762000"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1066801</xdr:colOff>
      <xdr:row>4</xdr:row>
      <xdr:rowOff>255316</xdr:rowOff>
    </xdr:from>
    <xdr:to>
      <xdr:col>2</xdr:col>
      <xdr:colOff>257175</xdr:colOff>
      <xdr:row>5</xdr:row>
      <xdr:rowOff>704851</xdr:rowOff>
    </xdr:to>
    <xdr:pic>
      <xdr:nvPicPr>
        <xdr:cNvPr id="5" name="Imagen 3">
          <a:extLst>
            <a:ext uri="{FF2B5EF4-FFF2-40B4-BE49-F238E27FC236}">
              <a16:creationId xmlns:a16="http://schemas.microsoft.com/office/drawing/2014/main" xmlns="" id="{82BA19C5-0C77-4FAB-8220-EA08AEED5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351" y="1026841"/>
          <a:ext cx="2790824" cy="878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117"/>
  <sheetViews>
    <sheetView showGridLines="0" tabSelected="1" zoomScaleNormal="100" zoomScaleSheetLayoutView="100" workbookViewId="0">
      <selection activeCell="K6" sqref="K6"/>
    </sheetView>
  </sheetViews>
  <sheetFormatPr baseColWidth="10" defaultRowHeight="12.75" x14ac:dyDescent="0.2"/>
  <cols>
    <col min="1" max="1" width="14.5703125" style="55" customWidth="1"/>
    <col min="2" max="2" width="54" style="2" customWidth="1"/>
    <col min="3" max="4" width="10.85546875" style="56" customWidth="1"/>
    <col min="5" max="5" width="15.5703125" style="2" customWidth="1"/>
    <col min="6" max="6" width="3.28515625" style="2" hidden="1" customWidth="1"/>
    <col min="7" max="7" width="14.7109375" style="2" bestFit="1" customWidth="1"/>
    <col min="8" max="8" width="6.28515625" style="2" customWidth="1"/>
    <col min="9" max="9" width="6.7109375" style="2" bestFit="1" customWidth="1"/>
    <col min="10" max="10" width="15.28515625" style="2" bestFit="1" customWidth="1"/>
    <col min="11" max="11" width="13.85546875" style="2" bestFit="1" customWidth="1"/>
    <col min="12" max="16384" width="11.42578125" style="2"/>
  </cols>
  <sheetData>
    <row r="1" spans="1:7" ht="21" customHeight="1" thickTop="1" thickBot="1" x14ac:dyDescent="0.3">
      <c r="A1" s="91"/>
      <c r="B1" s="92" t="s">
        <v>0</v>
      </c>
      <c r="C1" s="93"/>
      <c r="D1" s="84"/>
      <c r="E1" s="101" t="s">
        <v>95</v>
      </c>
      <c r="F1" s="1"/>
      <c r="G1" s="1" t="s">
        <v>98</v>
      </c>
    </row>
    <row r="2" spans="1:7" ht="10.5" customHeight="1" thickTop="1" thickBot="1" x14ac:dyDescent="0.25">
      <c r="A2" s="91"/>
      <c r="B2" s="89"/>
      <c r="D2" s="85"/>
      <c r="E2" s="102"/>
      <c r="F2" s="94"/>
      <c r="G2" s="3" t="s">
        <v>1</v>
      </c>
    </row>
    <row r="3" spans="1:7" ht="15.75" customHeight="1" thickTop="1" x14ac:dyDescent="0.2">
      <c r="A3" s="91"/>
      <c r="B3" s="95" t="s">
        <v>100</v>
      </c>
      <c r="C3" s="96"/>
      <c r="D3" s="88"/>
      <c r="E3" s="102"/>
      <c r="F3" s="94"/>
      <c r="G3" s="4"/>
    </row>
    <row r="4" spans="1:7" ht="13.5" customHeight="1" x14ac:dyDescent="0.2">
      <c r="A4" s="81"/>
      <c r="B4" s="97"/>
      <c r="C4" s="96"/>
      <c r="D4" s="88"/>
      <c r="E4" s="4" t="s">
        <v>2</v>
      </c>
      <c r="F4" s="4"/>
      <c r="G4" s="4" t="s">
        <v>3</v>
      </c>
    </row>
    <row r="5" spans="1:7" ht="33.75" customHeight="1" x14ac:dyDescent="0.2">
      <c r="A5" s="81"/>
      <c r="B5" s="97"/>
      <c r="C5" s="96"/>
      <c r="D5" s="88"/>
      <c r="E5" s="3">
        <v>2019</v>
      </c>
      <c r="F5" s="3"/>
      <c r="G5" s="87" t="s">
        <v>99</v>
      </c>
    </row>
    <row r="6" spans="1:7" ht="59.25" customHeight="1" thickBot="1" x14ac:dyDescent="0.25">
      <c r="A6" s="82"/>
      <c r="B6" s="5"/>
      <c r="C6" s="6"/>
      <c r="D6" s="86"/>
      <c r="E6" s="7"/>
      <c r="F6" s="7"/>
      <c r="G6" s="7"/>
    </row>
    <row r="7" spans="1:7" s="8" customFormat="1" ht="13.5" customHeight="1" thickTop="1" x14ac:dyDescent="0.15">
      <c r="A7" s="98"/>
      <c r="B7" s="98"/>
      <c r="C7" s="98"/>
      <c r="D7" s="98"/>
      <c r="E7" s="98"/>
      <c r="F7" s="98"/>
      <c r="G7" s="98"/>
    </row>
    <row r="8" spans="1:7" s="8" customFormat="1" ht="7.5" customHeight="1" thickBot="1" x14ac:dyDescent="0.2">
      <c r="A8" s="9"/>
      <c r="C8" s="10"/>
      <c r="D8" s="10"/>
    </row>
    <row r="9" spans="1:7" s="11" customFormat="1" ht="13.5" customHeight="1" thickTop="1" thickBot="1" x14ac:dyDescent="0.2">
      <c r="A9" s="99" t="s">
        <v>4</v>
      </c>
      <c r="B9" s="100" t="s">
        <v>5</v>
      </c>
      <c r="C9" s="100" t="s">
        <v>7</v>
      </c>
      <c r="D9" s="103" t="s">
        <v>6</v>
      </c>
      <c r="E9" s="90" t="s">
        <v>91</v>
      </c>
      <c r="F9" s="90"/>
      <c r="G9" s="90" t="s">
        <v>92</v>
      </c>
    </row>
    <row r="10" spans="1:7" s="11" customFormat="1" ht="10.5" customHeight="1" thickTop="1" thickBot="1" x14ac:dyDescent="0.2">
      <c r="A10" s="99"/>
      <c r="B10" s="100"/>
      <c r="C10" s="100"/>
      <c r="D10" s="104"/>
      <c r="E10" s="90"/>
      <c r="F10" s="90"/>
      <c r="G10" s="90"/>
    </row>
    <row r="11" spans="1:7" s="11" customFormat="1" ht="11.25" customHeight="1" thickTop="1" thickBot="1" x14ac:dyDescent="0.2">
      <c r="A11" s="99"/>
      <c r="B11" s="100"/>
      <c r="C11" s="100"/>
      <c r="D11" s="105"/>
      <c r="E11" s="90"/>
      <c r="F11" s="90"/>
      <c r="G11" s="90"/>
    </row>
    <row r="12" spans="1:7" s="16" customFormat="1" ht="12.75" customHeight="1" thickTop="1" x14ac:dyDescent="0.2">
      <c r="A12" s="12"/>
      <c r="B12" s="14"/>
      <c r="C12" s="15"/>
      <c r="D12" s="13"/>
      <c r="E12" s="66"/>
      <c r="F12" s="67"/>
      <c r="G12" s="68"/>
    </row>
    <row r="13" spans="1:7" s="19" customFormat="1" x14ac:dyDescent="0.2">
      <c r="A13" s="17"/>
      <c r="B13" s="61" t="s">
        <v>8</v>
      </c>
      <c r="C13" s="17"/>
      <c r="D13" s="18"/>
      <c r="E13" s="69"/>
      <c r="F13" s="70"/>
      <c r="G13" s="71"/>
    </row>
    <row r="14" spans="1:7" s="19" customFormat="1" ht="33.75" x14ac:dyDescent="0.2">
      <c r="A14" s="20">
        <v>1</v>
      </c>
      <c r="B14" s="21" t="s">
        <v>9</v>
      </c>
      <c r="C14" s="23" t="s">
        <v>10</v>
      </c>
      <c r="D14" s="22">
        <v>827.86</v>
      </c>
      <c r="E14" s="70"/>
      <c r="F14" s="70"/>
      <c r="G14" s="79">
        <f t="shared" ref="G14:G41" si="0">D14*E14</f>
        <v>0</v>
      </c>
    </row>
    <row r="15" spans="1:7" s="19" customFormat="1" x14ac:dyDescent="0.2">
      <c r="A15" s="20">
        <v>2</v>
      </c>
      <c r="B15" s="21" t="s">
        <v>11</v>
      </c>
      <c r="C15" s="23" t="s">
        <v>10</v>
      </c>
      <c r="D15" s="22">
        <v>482.79</v>
      </c>
      <c r="E15" s="70"/>
      <c r="F15" s="70"/>
      <c r="G15" s="79">
        <f t="shared" si="0"/>
        <v>0</v>
      </c>
    </row>
    <row r="16" spans="1:7" s="19" customFormat="1" x14ac:dyDescent="0.2">
      <c r="A16" s="20">
        <v>3</v>
      </c>
      <c r="B16" s="21" t="s">
        <v>12</v>
      </c>
      <c r="C16" s="23" t="s">
        <v>13</v>
      </c>
      <c r="D16" s="22">
        <v>2</v>
      </c>
      <c r="E16" s="70"/>
      <c r="F16" s="70"/>
      <c r="G16" s="79">
        <f t="shared" si="0"/>
        <v>0</v>
      </c>
    </row>
    <row r="17" spans="1:7" s="19" customFormat="1" x14ac:dyDescent="0.2">
      <c r="A17" s="20">
        <v>4</v>
      </c>
      <c r="B17" s="21" t="s">
        <v>14</v>
      </c>
      <c r="C17" s="23" t="s">
        <v>10</v>
      </c>
      <c r="D17" s="22">
        <f>D15</f>
        <v>482.79</v>
      </c>
      <c r="E17" s="70"/>
      <c r="F17" s="70"/>
      <c r="G17" s="79">
        <f t="shared" si="0"/>
        <v>0</v>
      </c>
    </row>
    <row r="18" spans="1:7" s="19" customFormat="1" ht="22.5" x14ac:dyDescent="0.2">
      <c r="A18" s="20">
        <v>5</v>
      </c>
      <c r="B18" s="21" t="s">
        <v>15</v>
      </c>
      <c r="C18" s="27" t="s">
        <v>16</v>
      </c>
      <c r="D18" s="26">
        <f>D14-12</f>
        <v>815.86</v>
      </c>
      <c r="E18" s="70"/>
      <c r="F18" s="73"/>
      <c r="G18" s="79">
        <f t="shared" si="0"/>
        <v>0</v>
      </c>
    </row>
    <row r="19" spans="1:7" s="19" customFormat="1" ht="22.5" x14ac:dyDescent="0.2">
      <c r="A19" s="20">
        <v>6</v>
      </c>
      <c r="B19" s="21" t="s">
        <v>17</v>
      </c>
      <c r="C19" s="23" t="s">
        <v>16</v>
      </c>
      <c r="D19" s="22">
        <f>D18</f>
        <v>815.86</v>
      </c>
      <c r="E19" s="70"/>
      <c r="F19" s="70"/>
      <c r="G19" s="79">
        <f t="shared" si="0"/>
        <v>0</v>
      </c>
    </row>
    <row r="20" spans="1:7" s="19" customFormat="1" ht="33.75" x14ac:dyDescent="0.2">
      <c r="A20" s="20">
        <v>7</v>
      </c>
      <c r="B20" s="21" t="s">
        <v>18</v>
      </c>
      <c r="C20" s="23" t="s">
        <v>16</v>
      </c>
      <c r="D20" s="22">
        <f>20</f>
        <v>20</v>
      </c>
      <c r="E20" s="70"/>
      <c r="F20" s="70"/>
      <c r="G20" s="79">
        <f t="shared" si="0"/>
        <v>0</v>
      </c>
    </row>
    <row r="21" spans="1:7" s="19" customFormat="1" ht="33.75" x14ac:dyDescent="0.2">
      <c r="A21" s="20">
        <v>8</v>
      </c>
      <c r="B21" s="21" t="s">
        <v>19</v>
      </c>
      <c r="C21" s="23" t="s">
        <v>16</v>
      </c>
      <c r="D21" s="22">
        <f>D20</f>
        <v>20</v>
      </c>
      <c r="E21" s="70"/>
      <c r="F21" s="70"/>
      <c r="G21" s="79">
        <f t="shared" si="0"/>
        <v>0</v>
      </c>
    </row>
    <row r="22" spans="1:7" s="19" customFormat="1" ht="22.5" x14ac:dyDescent="0.2">
      <c r="A22" s="20">
        <v>9</v>
      </c>
      <c r="B22" s="21" t="s">
        <v>20</v>
      </c>
      <c r="C22" s="23" t="s">
        <v>13</v>
      </c>
      <c r="D22" s="22">
        <f>(D19*1*0.8)*0.9</f>
        <v>587.41999999999996</v>
      </c>
      <c r="E22" s="70"/>
      <c r="F22" s="70"/>
      <c r="G22" s="79">
        <f t="shared" si="0"/>
        <v>0</v>
      </c>
    </row>
    <row r="23" spans="1:7" s="19" customFormat="1" ht="22.5" x14ac:dyDescent="0.2">
      <c r="A23" s="20">
        <v>10</v>
      </c>
      <c r="B23" s="21" t="s">
        <v>21</v>
      </c>
      <c r="C23" s="23" t="s">
        <v>13</v>
      </c>
      <c r="D23" s="22">
        <f>(D19*1*0.8)*0.1</f>
        <v>65.27</v>
      </c>
      <c r="E23" s="70"/>
      <c r="F23" s="70"/>
      <c r="G23" s="79">
        <f t="shared" si="0"/>
        <v>0</v>
      </c>
    </row>
    <row r="24" spans="1:7" s="19" customFormat="1" x14ac:dyDescent="0.2">
      <c r="A24" s="20">
        <v>11</v>
      </c>
      <c r="B24" s="21" t="s">
        <v>22</v>
      </c>
      <c r="C24" s="23" t="s">
        <v>13</v>
      </c>
      <c r="D24" s="22">
        <f>D19*0.8*0.1</f>
        <v>65.27</v>
      </c>
      <c r="E24" s="70"/>
      <c r="F24" s="70"/>
      <c r="G24" s="79">
        <f t="shared" si="0"/>
        <v>0</v>
      </c>
    </row>
    <row r="25" spans="1:7" s="19" customFormat="1" ht="22.5" x14ac:dyDescent="0.2">
      <c r="A25" s="20">
        <v>12</v>
      </c>
      <c r="B25" s="21" t="s">
        <v>23</v>
      </c>
      <c r="C25" s="23" t="s">
        <v>13</v>
      </c>
      <c r="D25" s="22">
        <f>D19*0.8*0.2</f>
        <v>130.54</v>
      </c>
      <c r="E25" s="70"/>
      <c r="F25" s="70"/>
      <c r="G25" s="79">
        <f t="shared" si="0"/>
        <v>0</v>
      </c>
    </row>
    <row r="26" spans="1:7" s="19" customFormat="1" ht="22.5" x14ac:dyDescent="0.2">
      <c r="A26" s="20">
        <v>13</v>
      </c>
      <c r="B26" s="21" t="s">
        <v>24</v>
      </c>
      <c r="C26" s="23" t="s">
        <v>13</v>
      </c>
      <c r="D26" s="22">
        <f>(D19*0.8*0.7)</f>
        <v>456.88</v>
      </c>
      <c r="E26" s="70"/>
      <c r="F26" s="70"/>
      <c r="G26" s="79">
        <f t="shared" si="0"/>
        <v>0</v>
      </c>
    </row>
    <row r="27" spans="1:7" s="19" customFormat="1" ht="22.5" x14ac:dyDescent="0.2">
      <c r="A27" s="20">
        <v>14</v>
      </c>
      <c r="B27" s="21" t="s">
        <v>25</v>
      </c>
      <c r="C27" s="27" t="s">
        <v>26</v>
      </c>
      <c r="D27" s="26">
        <v>2</v>
      </c>
      <c r="E27" s="70"/>
      <c r="F27" s="74"/>
      <c r="G27" s="79">
        <f t="shared" si="0"/>
        <v>0</v>
      </c>
    </row>
    <row r="28" spans="1:7" s="19" customFormat="1" ht="54.75" customHeight="1" x14ac:dyDescent="0.2">
      <c r="A28" s="20">
        <v>15</v>
      </c>
      <c r="B28" s="21" t="s">
        <v>27</v>
      </c>
      <c r="C28" s="23" t="s">
        <v>26</v>
      </c>
      <c r="D28" s="22">
        <v>2</v>
      </c>
      <c r="E28" s="70"/>
      <c r="F28" s="70"/>
      <c r="G28" s="79">
        <f t="shared" si="0"/>
        <v>0</v>
      </c>
    </row>
    <row r="29" spans="1:7" s="19" customFormat="1" ht="56.25" customHeight="1" x14ac:dyDescent="0.2">
      <c r="A29" s="20">
        <v>16</v>
      </c>
      <c r="B29" s="21" t="s">
        <v>28</v>
      </c>
      <c r="C29" s="28" t="s">
        <v>29</v>
      </c>
      <c r="D29" s="26">
        <v>2</v>
      </c>
      <c r="E29" s="70"/>
      <c r="F29" s="75"/>
      <c r="G29" s="79">
        <f t="shared" si="0"/>
        <v>0</v>
      </c>
    </row>
    <row r="30" spans="1:7" s="19" customFormat="1" ht="42.75" customHeight="1" x14ac:dyDescent="0.2">
      <c r="A30" s="20">
        <v>17</v>
      </c>
      <c r="B30" s="21" t="s">
        <v>30</v>
      </c>
      <c r="C30" s="23" t="s">
        <v>26</v>
      </c>
      <c r="D30" s="22">
        <v>8</v>
      </c>
      <c r="E30" s="70"/>
      <c r="F30" s="70"/>
      <c r="G30" s="79">
        <f t="shared" si="0"/>
        <v>0</v>
      </c>
    </row>
    <row r="31" spans="1:7" s="19" customFormat="1" ht="22.5" x14ac:dyDescent="0.2">
      <c r="A31" s="20">
        <v>18</v>
      </c>
      <c r="B31" s="21" t="s">
        <v>31</v>
      </c>
      <c r="C31" s="23" t="s">
        <v>26</v>
      </c>
      <c r="D31" s="22">
        <v>2</v>
      </c>
      <c r="E31" s="70"/>
      <c r="F31" s="70"/>
      <c r="G31" s="79">
        <f t="shared" si="0"/>
        <v>0</v>
      </c>
    </row>
    <row r="32" spans="1:7" s="19" customFormat="1" ht="22.5" x14ac:dyDescent="0.2">
      <c r="A32" s="20">
        <v>19</v>
      </c>
      <c r="B32" s="21" t="s">
        <v>32</v>
      </c>
      <c r="C32" s="23" t="s">
        <v>26</v>
      </c>
      <c r="D32" s="22">
        <v>2</v>
      </c>
      <c r="E32" s="70"/>
      <c r="F32" s="70"/>
      <c r="G32" s="79">
        <f t="shared" si="0"/>
        <v>0</v>
      </c>
    </row>
    <row r="33" spans="1:7" s="19" customFormat="1" ht="22.5" x14ac:dyDescent="0.2">
      <c r="A33" s="20">
        <v>20</v>
      </c>
      <c r="B33" s="21" t="s">
        <v>33</v>
      </c>
      <c r="C33" s="23" t="s">
        <v>26</v>
      </c>
      <c r="D33" s="22">
        <v>2</v>
      </c>
      <c r="E33" s="70"/>
      <c r="F33" s="70"/>
      <c r="G33" s="79">
        <f t="shared" si="0"/>
        <v>0</v>
      </c>
    </row>
    <row r="34" spans="1:7" s="19" customFormat="1" ht="22.5" customHeight="1" x14ac:dyDescent="0.2">
      <c r="A34" s="20">
        <v>21</v>
      </c>
      <c r="B34" s="21" t="s">
        <v>34</v>
      </c>
      <c r="C34" s="23" t="s">
        <v>26</v>
      </c>
      <c r="D34" s="22">
        <v>2</v>
      </c>
      <c r="E34" s="70"/>
      <c r="F34" s="70"/>
      <c r="G34" s="79">
        <f t="shared" si="0"/>
        <v>0</v>
      </c>
    </row>
    <row r="35" spans="1:7" s="19" customFormat="1" ht="22.5" x14ac:dyDescent="0.2">
      <c r="A35" s="20">
        <v>22</v>
      </c>
      <c r="B35" s="21" t="s">
        <v>35</v>
      </c>
      <c r="C35" s="23" t="s">
        <v>26</v>
      </c>
      <c r="D35" s="22">
        <v>2</v>
      </c>
      <c r="E35" s="70"/>
      <c r="F35" s="70"/>
      <c r="G35" s="79">
        <f t="shared" si="0"/>
        <v>0</v>
      </c>
    </row>
    <row r="36" spans="1:7" s="19" customFormat="1" ht="22.5" x14ac:dyDescent="0.2">
      <c r="A36" s="20">
        <v>23</v>
      </c>
      <c r="B36" s="21" t="s">
        <v>36</v>
      </c>
      <c r="C36" s="23" t="s">
        <v>26</v>
      </c>
      <c r="D36" s="22">
        <v>2</v>
      </c>
      <c r="E36" s="70"/>
      <c r="F36" s="70"/>
      <c r="G36" s="79">
        <f t="shared" si="0"/>
        <v>0</v>
      </c>
    </row>
    <row r="37" spans="1:7" s="19" customFormat="1" x14ac:dyDescent="0.2">
      <c r="A37" s="20">
        <v>24</v>
      </c>
      <c r="B37" s="21" t="s">
        <v>37</v>
      </c>
      <c r="C37" s="23" t="s">
        <v>26</v>
      </c>
      <c r="D37" s="22">
        <v>2</v>
      </c>
      <c r="E37" s="70"/>
      <c r="F37" s="70"/>
      <c r="G37" s="79">
        <f t="shared" si="0"/>
        <v>0</v>
      </c>
    </row>
    <row r="38" spans="1:7" s="19" customFormat="1" ht="45" x14ac:dyDescent="0.2">
      <c r="A38" s="20">
        <v>25</v>
      </c>
      <c r="B38" s="21" t="s">
        <v>38</v>
      </c>
      <c r="C38" s="23" t="s">
        <v>13</v>
      </c>
      <c r="D38" s="22">
        <f>D24+D25</f>
        <v>195.81</v>
      </c>
      <c r="E38" s="70"/>
      <c r="F38" s="70"/>
      <c r="G38" s="79">
        <f t="shared" si="0"/>
        <v>0</v>
      </c>
    </row>
    <row r="39" spans="1:7" s="19" customFormat="1" ht="53.25" customHeight="1" x14ac:dyDescent="0.2">
      <c r="A39" s="20">
        <v>26</v>
      </c>
      <c r="B39" s="21" t="s">
        <v>39</v>
      </c>
      <c r="C39" s="23" t="s">
        <v>40</v>
      </c>
      <c r="D39" s="22">
        <f>D38*10</f>
        <v>1958.1</v>
      </c>
      <c r="E39" s="70"/>
      <c r="F39" s="70"/>
      <c r="G39" s="79">
        <f t="shared" si="0"/>
        <v>0</v>
      </c>
    </row>
    <row r="40" spans="1:7" s="19" customFormat="1" ht="42" customHeight="1" x14ac:dyDescent="0.2">
      <c r="A40" s="20">
        <v>27</v>
      </c>
      <c r="B40" s="21" t="s">
        <v>41</v>
      </c>
      <c r="C40" s="23" t="s">
        <v>10</v>
      </c>
      <c r="D40" s="22">
        <f>D14*7</f>
        <v>5795.02</v>
      </c>
      <c r="E40" s="70"/>
      <c r="F40" s="70"/>
      <c r="G40" s="79">
        <f t="shared" si="0"/>
        <v>0</v>
      </c>
    </row>
    <row r="41" spans="1:7" s="19" customFormat="1" ht="108.75" customHeight="1" x14ac:dyDescent="0.2">
      <c r="A41" s="20">
        <v>28</v>
      </c>
      <c r="B41" s="21" t="s">
        <v>42</v>
      </c>
      <c r="C41" s="25" t="s">
        <v>43</v>
      </c>
      <c r="D41" s="30">
        <v>1</v>
      </c>
      <c r="E41" s="70"/>
      <c r="F41" s="72"/>
      <c r="G41" s="79">
        <f t="shared" si="0"/>
        <v>0</v>
      </c>
    </row>
    <row r="42" spans="1:7" s="19" customFormat="1" x14ac:dyDescent="0.2">
      <c r="A42" s="29"/>
      <c r="B42" s="62"/>
      <c r="C42" s="25"/>
      <c r="D42" s="24"/>
      <c r="E42" s="70"/>
      <c r="F42" s="53"/>
      <c r="G42" s="79"/>
    </row>
    <row r="43" spans="1:7" s="19" customFormat="1" x14ac:dyDescent="0.2">
      <c r="A43" s="29"/>
      <c r="B43" s="63" t="s">
        <v>44</v>
      </c>
      <c r="C43" s="25"/>
      <c r="D43" s="24"/>
      <c r="E43" s="70"/>
      <c r="F43" s="53"/>
      <c r="G43" s="79"/>
    </row>
    <row r="44" spans="1:7" s="19" customFormat="1" x14ac:dyDescent="0.2">
      <c r="A44" s="29"/>
      <c r="B44" s="62"/>
      <c r="C44" s="25"/>
      <c r="D44" s="24"/>
      <c r="E44" s="70"/>
      <c r="F44" s="53"/>
      <c r="G44" s="79"/>
    </row>
    <row r="45" spans="1:7" s="19" customFormat="1" ht="33.75" x14ac:dyDescent="0.2">
      <c r="A45" s="32">
        <v>29</v>
      </c>
      <c r="B45" s="21" t="s">
        <v>45</v>
      </c>
      <c r="C45" s="34" t="s">
        <v>46</v>
      </c>
      <c r="D45" s="33">
        <v>1</v>
      </c>
      <c r="E45" s="70"/>
      <c r="F45" s="70"/>
      <c r="G45" s="79">
        <f t="shared" ref="G45:G64" si="1">D45*E45</f>
        <v>0</v>
      </c>
    </row>
    <row r="46" spans="1:7" s="19" customFormat="1" ht="33.75" x14ac:dyDescent="0.2">
      <c r="A46" s="32">
        <v>30</v>
      </c>
      <c r="B46" s="35" t="s">
        <v>47</v>
      </c>
      <c r="C46" s="34" t="s">
        <v>46</v>
      </c>
      <c r="D46" s="33">
        <v>1</v>
      </c>
      <c r="E46" s="70"/>
      <c r="F46" s="70"/>
      <c r="G46" s="79">
        <f t="shared" si="1"/>
        <v>0</v>
      </c>
    </row>
    <row r="47" spans="1:7" s="19" customFormat="1" x14ac:dyDescent="0.2">
      <c r="A47" s="32">
        <v>31</v>
      </c>
      <c r="B47" s="21" t="s">
        <v>48</v>
      </c>
      <c r="C47" s="34" t="s">
        <v>46</v>
      </c>
      <c r="D47" s="33">
        <v>1</v>
      </c>
      <c r="E47" s="70"/>
      <c r="F47" s="70"/>
      <c r="G47" s="79">
        <f t="shared" si="1"/>
        <v>0</v>
      </c>
    </row>
    <row r="48" spans="1:7" s="19" customFormat="1" x14ac:dyDescent="0.2">
      <c r="A48" s="32">
        <v>32</v>
      </c>
      <c r="B48" s="21" t="s">
        <v>49</v>
      </c>
      <c r="C48" s="34" t="s">
        <v>46</v>
      </c>
      <c r="D48" s="33">
        <v>1</v>
      </c>
      <c r="E48" s="70"/>
      <c r="F48" s="70"/>
      <c r="G48" s="79">
        <f t="shared" si="1"/>
        <v>0</v>
      </c>
    </row>
    <row r="49" spans="1:10" s="19" customFormat="1" x14ac:dyDescent="0.2">
      <c r="A49" s="32">
        <v>33</v>
      </c>
      <c r="B49" s="21" t="s">
        <v>50</v>
      </c>
      <c r="C49" s="32" t="s">
        <v>51</v>
      </c>
      <c r="D49" s="33">
        <v>50</v>
      </c>
      <c r="E49" s="70"/>
      <c r="F49" s="70"/>
      <c r="G49" s="79">
        <f t="shared" si="1"/>
        <v>0</v>
      </c>
    </row>
    <row r="50" spans="1:10" s="19" customFormat="1" x14ac:dyDescent="0.2">
      <c r="A50" s="32">
        <v>34</v>
      </c>
      <c r="B50" s="21" t="s">
        <v>52</v>
      </c>
      <c r="C50" s="34" t="s">
        <v>46</v>
      </c>
      <c r="D50" s="33">
        <v>1</v>
      </c>
      <c r="E50" s="70"/>
      <c r="F50" s="70"/>
      <c r="G50" s="79">
        <f t="shared" si="1"/>
        <v>0</v>
      </c>
    </row>
    <row r="51" spans="1:10" s="19" customFormat="1" x14ac:dyDescent="0.2">
      <c r="A51" s="32">
        <v>35</v>
      </c>
      <c r="B51" s="21" t="s">
        <v>53</v>
      </c>
      <c r="C51" s="32" t="s">
        <v>54</v>
      </c>
      <c r="D51" s="33">
        <v>200</v>
      </c>
      <c r="E51" s="70"/>
      <c r="F51" s="70"/>
      <c r="G51" s="79">
        <f t="shared" si="1"/>
        <v>0</v>
      </c>
    </row>
    <row r="52" spans="1:10" s="19" customFormat="1" ht="22.5" x14ac:dyDescent="0.2">
      <c r="A52" s="32">
        <v>36</v>
      </c>
      <c r="B52" s="21" t="s">
        <v>94</v>
      </c>
      <c r="C52" s="32" t="s">
        <v>55</v>
      </c>
      <c r="D52" s="33">
        <v>8</v>
      </c>
      <c r="E52" s="70"/>
      <c r="F52" s="70"/>
      <c r="G52" s="79">
        <f t="shared" si="1"/>
        <v>0</v>
      </c>
    </row>
    <row r="53" spans="1:10" s="19" customFormat="1" x14ac:dyDescent="0.2">
      <c r="A53" s="32">
        <v>37</v>
      </c>
      <c r="B53" s="21" t="s">
        <v>56</v>
      </c>
      <c r="C53" s="34" t="s">
        <v>46</v>
      </c>
      <c r="D53" s="33">
        <v>1</v>
      </c>
      <c r="E53" s="70"/>
      <c r="F53" s="70"/>
      <c r="G53" s="79">
        <f t="shared" si="1"/>
        <v>0</v>
      </c>
    </row>
    <row r="54" spans="1:10" s="19" customFormat="1" ht="45" x14ac:dyDescent="0.2">
      <c r="A54" s="32">
        <v>38</v>
      </c>
      <c r="B54" s="21" t="s">
        <v>57</v>
      </c>
      <c r="C54" s="32" t="s">
        <v>46</v>
      </c>
      <c r="D54" s="33">
        <v>1</v>
      </c>
      <c r="E54" s="70"/>
      <c r="F54" s="70"/>
      <c r="G54" s="79">
        <f t="shared" si="1"/>
        <v>0</v>
      </c>
    </row>
    <row r="55" spans="1:10" s="19" customFormat="1" ht="33.75" x14ac:dyDescent="0.2">
      <c r="A55" s="32">
        <v>39</v>
      </c>
      <c r="B55" s="37" t="s">
        <v>58</v>
      </c>
      <c r="C55" s="36" t="s">
        <v>46</v>
      </c>
      <c r="D55" s="38">
        <v>1</v>
      </c>
      <c r="E55" s="70"/>
      <c r="F55" s="70"/>
      <c r="G55" s="79">
        <f t="shared" si="1"/>
        <v>0</v>
      </c>
    </row>
    <row r="56" spans="1:10" s="19" customFormat="1" ht="60.75" customHeight="1" x14ac:dyDescent="0.2">
      <c r="A56" s="32">
        <v>40</v>
      </c>
      <c r="B56" s="37" t="s">
        <v>59</v>
      </c>
      <c r="C56" s="36" t="s">
        <v>26</v>
      </c>
      <c r="D56" s="38">
        <v>1</v>
      </c>
      <c r="E56" s="70"/>
      <c r="F56" s="70"/>
      <c r="G56" s="79">
        <f t="shared" si="1"/>
        <v>0</v>
      </c>
    </row>
    <row r="57" spans="1:10" s="19" customFormat="1" ht="72" customHeight="1" x14ac:dyDescent="0.2">
      <c r="A57" s="32">
        <v>41</v>
      </c>
      <c r="B57" s="37" t="s">
        <v>60</v>
      </c>
      <c r="C57" s="36" t="s">
        <v>26</v>
      </c>
      <c r="D57" s="38">
        <v>1</v>
      </c>
      <c r="E57" s="70"/>
      <c r="F57" s="70"/>
      <c r="G57" s="79">
        <f t="shared" si="1"/>
        <v>0</v>
      </c>
    </row>
    <row r="58" spans="1:10" s="19" customFormat="1" ht="27" customHeight="1" x14ac:dyDescent="0.2">
      <c r="A58" s="32">
        <v>42</v>
      </c>
      <c r="B58" s="40" t="s">
        <v>61</v>
      </c>
      <c r="C58" s="32" t="s">
        <v>16</v>
      </c>
      <c r="D58" s="41">
        <f>9*6</f>
        <v>54</v>
      </c>
      <c r="E58" s="70"/>
      <c r="F58" s="70"/>
      <c r="G58" s="79">
        <f t="shared" si="1"/>
        <v>0</v>
      </c>
      <c r="J58" s="42"/>
    </row>
    <row r="59" spans="1:10" s="19" customFormat="1" ht="22.5" x14ac:dyDescent="0.2">
      <c r="A59" s="32">
        <v>43</v>
      </c>
      <c r="B59" s="40" t="s">
        <v>62</v>
      </c>
      <c r="C59" s="32" t="s">
        <v>16</v>
      </c>
      <c r="D59" s="41">
        <f>D58</f>
        <v>54</v>
      </c>
      <c r="E59" s="70"/>
      <c r="F59" s="70"/>
      <c r="G59" s="79">
        <f t="shared" si="1"/>
        <v>0</v>
      </c>
    </row>
    <row r="60" spans="1:10" s="19" customFormat="1" ht="56.25" x14ac:dyDescent="0.2">
      <c r="A60" s="32">
        <v>44</v>
      </c>
      <c r="B60" s="40" t="s">
        <v>63</v>
      </c>
      <c r="C60" s="36" t="s">
        <v>16</v>
      </c>
      <c r="D60" s="43">
        <f>D59+8</f>
        <v>62</v>
      </c>
      <c r="E60" s="70"/>
      <c r="F60" s="70"/>
      <c r="G60" s="79">
        <f t="shared" si="1"/>
        <v>0</v>
      </c>
    </row>
    <row r="61" spans="1:10" s="19" customFormat="1" ht="112.5" x14ac:dyDescent="0.2">
      <c r="A61" s="32">
        <v>45</v>
      </c>
      <c r="B61" s="40" t="s">
        <v>93</v>
      </c>
      <c r="C61" s="36" t="s">
        <v>26</v>
      </c>
      <c r="D61" s="43">
        <v>1</v>
      </c>
      <c r="E61" s="70"/>
      <c r="F61" s="70"/>
      <c r="G61" s="79">
        <f t="shared" si="1"/>
        <v>0</v>
      </c>
    </row>
    <row r="62" spans="1:10" s="19" customFormat="1" ht="56.25" x14ac:dyDescent="0.2">
      <c r="A62" s="32">
        <v>46</v>
      </c>
      <c r="B62" s="40" t="s">
        <v>64</v>
      </c>
      <c r="C62" s="36" t="s">
        <v>26</v>
      </c>
      <c r="D62" s="43">
        <v>4</v>
      </c>
      <c r="E62" s="70"/>
      <c r="F62" s="70"/>
      <c r="G62" s="79">
        <f t="shared" si="1"/>
        <v>0</v>
      </c>
    </row>
    <row r="63" spans="1:10" s="19" customFormat="1" ht="78.75" x14ac:dyDescent="0.2">
      <c r="A63" s="32">
        <v>47</v>
      </c>
      <c r="B63" s="40" t="s">
        <v>65</v>
      </c>
      <c r="C63" s="36" t="s">
        <v>26</v>
      </c>
      <c r="D63" s="43">
        <v>1</v>
      </c>
      <c r="E63" s="70"/>
      <c r="F63" s="70"/>
      <c r="G63" s="79">
        <f t="shared" si="1"/>
        <v>0</v>
      </c>
    </row>
    <row r="64" spans="1:10" s="19" customFormat="1" ht="67.5" x14ac:dyDescent="0.2">
      <c r="A64" s="32">
        <v>48</v>
      </c>
      <c r="B64" s="40" t="s">
        <v>66</v>
      </c>
      <c r="C64" s="36" t="s">
        <v>26</v>
      </c>
      <c r="D64" s="43">
        <v>1</v>
      </c>
      <c r="E64" s="70"/>
      <c r="F64" s="70"/>
      <c r="G64" s="79">
        <f t="shared" si="1"/>
        <v>0</v>
      </c>
    </row>
    <row r="65" spans="1:7" s="19" customFormat="1" x14ac:dyDescent="0.2">
      <c r="A65" s="39"/>
      <c r="B65" s="64"/>
      <c r="C65" s="36"/>
      <c r="D65" s="43"/>
      <c r="E65" s="76"/>
      <c r="F65" s="77"/>
      <c r="G65" s="79"/>
    </row>
    <row r="66" spans="1:7" s="19" customFormat="1" x14ac:dyDescent="0.2">
      <c r="A66" s="39"/>
      <c r="B66" s="64" t="s">
        <v>67</v>
      </c>
      <c r="C66" s="36" t="s">
        <v>68</v>
      </c>
      <c r="D66" s="43"/>
      <c r="E66" s="76"/>
      <c r="F66" s="77"/>
      <c r="G66" s="79"/>
    </row>
    <row r="67" spans="1:7" s="19" customFormat="1" ht="45" x14ac:dyDescent="0.2">
      <c r="A67" s="36">
        <v>49</v>
      </c>
      <c r="B67" s="37" t="s">
        <v>69</v>
      </c>
      <c r="C67" s="36" t="s">
        <v>26</v>
      </c>
      <c r="D67" s="38">
        <v>1</v>
      </c>
      <c r="E67" s="70"/>
      <c r="F67" s="70"/>
      <c r="G67" s="79">
        <f t="shared" ref="G67:G79" si="2">D67*E67</f>
        <v>0</v>
      </c>
    </row>
    <row r="68" spans="1:7" s="19" customFormat="1" ht="45" x14ac:dyDescent="0.2">
      <c r="A68" s="36">
        <v>50</v>
      </c>
      <c r="B68" s="65" t="s">
        <v>70</v>
      </c>
      <c r="C68" s="36" t="s">
        <v>46</v>
      </c>
      <c r="D68" s="38">
        <v>1</v>
      </c>
      <c r="E68" s="76"/>
      <c r="F68" s="72"/>
      <c r="G68" s="79">
        <f t="shared" si="2"/>
        <v>0</v>
      </c>
    </row>
    <row r="69" spans="1:7" s="19" customFormat="1" ht="22.5" x14ac:dyDescent="0.2">
      <c r="A69" s="36">
        <v>51</v>
      </c>
      <c r="B69" s="65" t="s">
        <v>71</v>
      </c>
      <c r="C69" s="36" t="s">
        <v>10</v>
      </c>
      <c r="D69" s="38">
        <v>46</v>
      </c>
      <c r="E69" s="70"/>
      <c r="F69" s="70"/>
      <c r="G69" s="79">
        <f t="shared" si="2"/>
        <v>0</v>
      </c>
    </row>
    <row r="70" spans="1:7" s="19" customFormat="1" ht="78.75" x14ac:dyDescent="0.2">
      <c r="A70" s="36">
        <v>52</v>
      </c>
      <c r="B70" s="40" t="s">
        <v>72</v>
      </c>
      <c r="C70" s="36" t="s">
        <v>26</v>
      </c>
      <c r="D70" s="43">
        <v>1</v>
      </c>
      <c r="E70" s="70"/>
      <c r="F70" s="70"/>
      <c r="G70" s="79">
        <f t="shared" si="2"/>
        <v>0</v>
      </c>
    </row>
    <row r="71" spans="1:7" s="19" customFormat="1" ht="45" x14ac:dyDescent="0.2">
      <c r="A71" s="36">
        <v>53</v>
      </c>
      <c r="B71" s="44" t="s">
        <v>73</v>
      </c>
      <c r="C71" s="36" t="s">
        <v>26</v>
      </c>
      <c r="D71" s="43">
        <v>1</v>
      </c>
      <c r="E71" s="70"/>
      <c r="F71" s="70"/>
      <c r="G71" s="79">
        <f t="shared" si="2"/>
        <v>0</v>
      </c>
    </row>
    <row r="72" spans="1:7" s="19" customFormat="1" ht="33.75" x14ac:dyDescent="0.2">
      <c r="A72" s="36">
        <v>54</v>
      </c>
      <c r="B72" s="44" t="s">
        <v>74</v>
      </c>
      <c r="C72" s="36" t="s">
        <v>16</v>
      </c>
      <c r="D72" s="43">
        <v>20</v>
      </c>
      <c r="E72" s="70"/>
      <c r="F72" s="70"/>
      <c r="G72" s="79">
        <f t="shared" si="2"/>
        <v>0</v>
      </c>
    </row>
    <row r="73" spans="1:7" s="19" customFormat="1" ht="45" x14ac:dyDescent="0.2">
      <c r="A73" s="36">
        <v>55</v>
      </c>
      <c r="B73" s="44" t="s">
        <v>75</v>
      </c>
      <c r="C73" s="36" t="s">
        <v>26</v>
      </c>
      <c r="D73" s="43">
        <v>8</v>
      </c>
      <c r="E73" s="70"/>
      <c r="F73" s="70"/>
      <c r="G73" s="79">
        <f t="shared" si="2"/>
        <v>0</v>
      </c>
    </row>
    <row r="74" spans="1:7" s="19" customFormat="1" ht="33.75" customHeight="1" x14ac:dyDescent="0.2">
      <c r="A74" s="36">
        <v>56</v>
      </c>
      <c r="B74" s="44" t="s">
        <v>76</v>
      </c>
      <c r="C74" s="36" t="s">
        <v>26</v>
      </c>
      <c r="D74" s="43">
        <v>1</v>
      </c>
      <c r="E74" s="70"/>
      <c r="F74" s="70"/>
      <c r="G74" s="79">
        <f t="shared" si="2"/>
        <v>0</v>
      </c>
    </row>
    <row r="75" spans="1:7" s="19" customFormat="1" ht="45" x14ac:dyDescent="0.2">
      <c r="A75" s="36">
        <v>57</v>
      </c>
      <c r="B75" s="44" t="s">
        <v>77</v>
      </c>
      <c r="C75" s="36" t="s">
        <v>26</v>
      </c>
      <c r="D75" s="43">
        <v>2</v>
      </c>
      <c r="E75" s="70"/>
      <c r="F75" s="70"/>
      <c r="G75" s="79">
        <f t="shared" si="2"/>
        <v>0</v>
      </c>
    </row>
    <row r="76" spans="1:7" s="19" customFormat="1" ht="45" x14ac:dyDescent="0.2">
      <c r="A76" s="36">
        <v>58</v>
      </c>
      <c r="B76" s="44" t="s">
        <v>78</v>
      </c>
      <c r="C76" s="36" t="s">
        <v>26</v>
      </c>
      <c r="D76" s="43">
        <v>2</v>
      </c>
      <c r="E76" s="70"/>
      <c r="F76" s="70"/>
      <c r="G76" s="79">
        <f t="shared" si="2"/>
        <v>0</v>
      </c>
    </row>
    <row r="77" spans="1:7" s="19" customFormat="1" ht="45" x14ac:dyDescent="0.2">
      <c r="A77" s="36">
        <v>59</v>
      </c>
      <c r="B77" s="44" t="s">
        <v>79</v>
      </c>
      <c r="C77" s="36" t="s">
        <v>26</v>
      </c>
      <c r="D77" s="43">
        <v>1</v>
      </c>
      <c r="E77" s="70"/>
      <c r="F77" s="70"/>
      <c r="G77" s="79">
        <f t="shared" si="2"/>
        <v>0</v>
      </c>
    </row>
    <row r="78" spans="1:7" s="19" customFormat="1" ht="45" x14ac:dyDescent="0.2">
      <c r="A78" s="36">
        <v>60</v>
      </c>
      <c r="B78" s="40" t="s">
        <v>80</v>
      </c>
      <c r="C78" s="36" t="s">
        <v>26</v>
      </c>
      <c r="D78" s="43">
        <v>1</v>
      </c>
      <c r="E78" s="70"/>
      <c r="F78" s="70"/>
      <c r="G78" s="79">
        <f t="shared" si="2"/>
        <v>0</v>
      </c>
    </row>
    <row r="79" spans="1:7" s="19" customFormat="1" ht="45" x14ac:dyDescent="0.2">
      <c r="A79" s="36">
        <v>61</v>
      </c>
      <c r="B79" s="40" t="s">
        <v>81</v>
      </c>
      <c r="C79" s="36" t="s">
        <v>26</v>
      </c>
      <c r="D79" s="43">
        <v>2</v>
      </c>
      <c r="E79" s="70"/>
      <c r="F79" s="70"/>
      <c r="G79" s="79">
        <f t="shared" si="2"/>
        <v>0</v>
      </c>
    </row>
    <row r="80" spans="1:7" s="19" customFormat="1" x14ac:dyDescent="0.2">
      <c r="A80" s="29"/>
      <c r="B80" s="62"/>
      <c r="C80" s="25"/>
      <c r="D80" s="24"/>
      <c r="E80" s="70"/>
      <c r="F80" s="53"/>
      <c r="G80" s="79"/>
    </row>
    <row r="81" spans="1:7" s="19" customFormat="1" x14ac:dyDescent="0.2">
      <c r="A81" s="45"/>
      <c r="B81" s="62" t="s">
        <v>82</v>
      </c>
      <c r="C81" s="31"/>
      <c r="D81" s="31"/>
      <c r="E81" s="70"/>
      <c r="F81" s="78"/>
      <c r="G81" s="79"/>
    </row>
    <row r="82" spans="1:7" s="19" customFormat="1" x14ac:dyDescent="0.2">
      <c r="A82" s="45"/>
      <c r="B82" s="62"/>
      <c r="C82" s="31"/>
      <c r="D82" s="31"/>
      <c r="E82" s="70"/>
      <c r="F82" s="80"/>
      <c r="G82" s="79"/>
    </row>
    <row r="83" spans="1:7" s="19" customFormat="1" x14ac:dyDescent="0.2">
      <c r="A83" s="46">
        <v>62</v>
      </c>
      <c r="B83" s="40" t="s">
        <v>83</v>
      </c>
      <c r="C83" s="46" t="s">
        <v>10</v>
      </c>
      <c r="D83" s="46">
        <f>7*15</f>
        <v>105</v>
      </c>
      <c r="E83" s="70"/>
      <c r="F83" s="70"/>
      <c r="G83" s="79">
        <f t="shared" ref="G83:G89" si="3">D83*E83</f>
        <v>0</v>
      </c>
    </row>
    <row r="84" spans="1:7" s="19" customFormat="1" ht="45" x14ac:dyDescent="0.2">
      <c r="A84" s="47">
        <v>63</v>
      </c>
      <c r="B84" s="48" t="s">
        <v>84</v>
      </c>
      <c r="C84" s="47" t="s">
        <v>16</v>
      </c>
      <c r="D84" s="47">
        <f>14+30</f>
        <v>44</v>
      </c>
      <c r="E84" s="70"/>
      <c r="F84" s="70"/>
      <c r="G84" s="79">
        <f t="shared" si="3"/>
        <v>0</v>
      </c>
    </row>
    <row r="85" spans="1:7" s="19" customFormat="1" ht="24" customHeight="1" x14ac:dyDescent="0.2">
      <c r="A85" s="46">
        <v>64</v>
      </c>
      <c r="B85" s="50" t="s">
        <v>85</v>
      </c>
      <c r="C85" s="49" t="s">
        <v>26</v>
      </c>
      <c r="D85" s="49">
        <v>6</v>
      </c>
      <c r="E85" s="70"/>
      <c r="F85" s="70"/>
      <c r="G85" s="79">
        <f t="shared" si="3"/>
        <v>0</v>
      </c>
    </row>
    <row r="86" spans="1:7" s="19" customFormat="1" ht="33.75" x14ac:dyDescent="0.2">
      <c r="A86" s="46">
        <v>65</v>
      </c>
      <c r="B86" s="50" t="s">
        <v>86</v>
      </c>
      <c r="C86" s="49" t="s">
        <v>26</v>
      </c>
      <c r="D86" s="49">
        <v>14</v>
      </c>
      <c r="E86" s="70"/>
      <c r="F86" s="70"/>
      <c r="G86" s="79">
        <f t="shared" si="3"/>
        <v>0</v>
      </c>
    </row>
    <row r="87" spans="1:7" s="19" customFormat="1" ht="22.5" x14ac:dyDescent="0.2">
      <c r="A87" s="47">
        <v>66</v>
      </c>
      <c r="B87" s="50" t="s">
        <v>87</v>
      </c>
      <c r="C87" s="51" t="s">
        <v>16</v>
      </c>
      <c r="D87" s="49">
        <f>D84*2</f>
        <v>88</v>
      </c>
      <c r="E87" s="70"/>
      <c r="F87" s="70"/>
      <c r="G87" s="79">
        <f t="shared" si="3"/>
        <v>0</v>
      </c>
    </row>
    <row r="88" spans="1:7" s="19" customFormat="1" ht="22.5" x14ac:dyDescent="0.2">
      <c r="A88" s="46">
        <v>67</v>
      </c>
      <c r="B88" s="50" t="s">
        <v>88</v>
      </c>
      <c r="C88" s="51" t="s">
        <v>10</v>
      </c>
      <c r="D88" s="49">
        <f>D87</f>
        <v>88</v>
      </c>
      <c r="E88" s="70"/>
      <c r="F88" s="70"/>
      <c r="G88" s="79">
        <f t="shared" si="3"/>
        <v>0</v>
      </c>
    </row>
    <row r="89" spans="1:7" s="19" customFormat="1" ht="93.75" customHeight="1" x14ac:dyDescent="0.2">
      <c r="A89" s="46">
        <v>68</v>
      </c>
      <c r="B89" s="40" t="s">
        <v>89</v>
      </c>
      <c r="C89" s="46" t="s">
        <v>26</v>
      </c>
      <c r="D89" s="46">
        <v>1</v>
      </c>
      <c r="E89" s="70"/>
      <c r="F89" s="70"/>
      <c r="G89" s="79">
        <f t="shared" si="3"/>
        <v>0</v>
      </c>
    </row>
    <row r="90" spans="1:7" s="19" customFormat="1" x14ac:dyDescent="0.2">
      <c r="A90" s="52"/>
      <c r="B90" s="31"/>
      <c r="C90" s="25"/>
      <c r="D90" s="24"/>
      <c r="E90" s="83" t="s">
        <v>96</v>
      </c>
      <c r="F90" s="53"/>
      <c r="G90" s="54">
        <f>SUM(G14:G89)</f>
        <v>0</v>
      </c>
    </row>
    <row r="91" spans="1:7" s="19" customFormat="1" x14ac:dyDescent="0.2">
      <c r="A91" s="52"/>
      <c r="B91" s="31"/>
      <c r="C91" s="25"/>
      <c r="D91" s="24"/>
      <c r="E91" s="83" t="s">
        <v>97</v>
      </c>
      <c r="F91" s="53"/>
      <c r="G91" s="54">
        <f>+G90*0.16</f>
        <v>0</v>
      </c>
    </row>
    <row r="92" spans="1:7" s="19" customFormat="1" x14ac:dyDescent="0.2">
      <c r="A92" s="52"/>
      <c r="B92" s="31"/>
      <c r="C92" s="25"/>
      <c r="D92" s="24"/>
      <c r="E92" s="83" t="s">
        <v>90</v>
      </c>
      <c r="F92" s="53"/>
      <c r="G92" s="54">
        <f>+G91+G90:G90</f>
        <v>0</v>
      </c>
    </row>
    <row r="93" spans="1:7" x14ac:dyDescent="0.2">
      <c r="A93" s="2"/>
      <c r="E93" s="59"/>
      <c r="F93" s="57"/>
      <c r="G93" s="57"/>
    </row>
    <row r="94" spans="1:7" x14ac:dyDescent="0.2">
      <c r="A94" s="2"/>
      <c r="E94" s="59"/>
      <c r="F94" s="57"/>
    </row>
    <row r="95" spans="1:7" x14ac:dyDescent="0.2">
      <c r="A95" s="2"/>
      <c r="E95" s="59"/>
      <c r="F95" s="57"/>
    </row>
    <row r="98" spans="1:6" x14ac:dyDescent="0.2">
      <c r="A98" s="2"/>
      <c r="C98" s="58"/>
      <c r="D98" s="58"/>
    </row>
    <row r="99" spans="1:6" x14ac:dyDescent="0.2">
      <c r="A99" s="2"/>
      <c r="E99" s="57"/>
      <c r="F99" s="57"/>
    </row>
    <row r="100" spans="1:6" x14ac:dyDescent="0.2">
      <c r="A100" s="2"/>
      <c r="E100" s="57"/>
    </row>
    <row r="114" spans="1:6" x14ac:dyDescent="0.2">
      <c r="A114" s="2"/>
      <c r="C114" s="2"/>
      <c r="D114" s="2"/>
      <c r="F114" s="60"/>
    </row>
    <row r="115" spans="1:6" x14ac:dyDescent="0.2">
      <c r="A115" s="2"/>
      <c r="C115" s="2"/>
      <c r="D115" s="2"/>
      <c r="F115" s="60"/>
    </row>
    <row r="116" spans="1:6" x14ac:dyDescent="0.2">
      <c r="A116" s="2"/>
      <c r="C116" s="2"/>
      <c r="D116" s="2"/>
      <c r="F116" s="60"/>
    </row>
    <row r="117" spans="1:6" x14ac:dyDescent="0.2">
      <c r="A117" s="2"/>
      <c r="C117" s="2"/>
      <c r="D117" s="2"/>
      <c r="F117" s="60"/>
    </row>
  </sheetData>
  <sheetProtection selectLockedCells="1" selectUnlockedCells="1"/>
  <mergeCells count="13">
    <mergeCell ref="E9:E11"/>
    <mergeCell ref="F9:F11"/>
    <mergeCell ref="G9:G11"/>
    <mergeCell ref="A1:A3"/>
    <mergeCell ref="B1:C1"/>
    <mergeCell ref="F2:F3"/>
    <mergeCell ref="B3:C5"/>
    <mergeCell ref="A7:G7"/>
    <mergeCell ref="A9:A11"/>
    <mergeCell ref="B9:B11"/>
    <mergeCell ref="C9:C11"/>
    <mergeCell ref="E1:E3"/>
    <mergeCell ref="D9:D11"/>
  </mergeCells>
  <printOptions horizontalCentered="1"/>
  <pageMargins left="0.39370078740157483" right="0.39370078740157483" top="0.43307086614173229" bottom="0.39370078740157483" header="0.43307086614173229" footer="0.11811023622047245"/>
  <pageSetup paperSize="9" scale="73" firstPageNumber="0" orientation="landscape" horizontalDpi="300" verticalDpi="300" r:id="rId1"/>
  <headerFooter alignWithMargins="0">
    <oddHeader xml:space="preserve">&amp;R       </oddHeader>
    <oddFooter>&amp;C---------------------------------------------------
&amp;R&amp;P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vt:lpstr>
      <vt:lpstr>PRESUPUESTO!Área_de_impresión</vt:lpstr>
      <vt:lpstr>PRESUPUESTO!Títulos_a_imprimir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3</dc:creator>
  <cp:lastModifiedBy>Microsoft</cp:lastModifiedBy>
  <cp:lastPrinted>2019-10-30T16:28:44Z</cp:lastPrinted>
  <dcterms:created xsi:type="dcterms:W3CDTF">2019-10-21T17:26:31Z</dcterms:created>
  <dcterms:modified xsi:type="dcterms:W3CDTF">2019-10-30T16:28:51Z</dcterms:modified>
</cp:coreProperties>
</file>